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opal Kerba Kalwale\"/>
    </mc:Choice>
  </mc:AlternateContent>
  <xr:revisionPtr revIDLastSave="0" documentId="13_ncr:1_{FE296505-65D6-46BA-B7E3-B48249FFBF6D}" xr6:coauthVersionLast="36" xr6:coauthVersionMax="36" xr10:uidLastSave="{00000000-0000-0000-0000-000000000000}"/>
  <bookViews>
    <workbookView xWindow="0" yWindow="0" windowWidth="28800" windowHeight="12105" activeTab="9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I21" i="4"/>
  <c r="I22" i="4" s="1"/>
  <c r="Q6" i="4"/>
  <c r="P6" i="4"/>
  <c r="W24" i="4"/>
  <c r="V25" i="4"/>
  <c r="W25" i="4" s="1"/>
  <c r="W26" i="4" s="1"/>
  <c r="J19" i="4"/>
  <c r="P27" i="4"/>
  <c r="P25" i="4"/>
  <c r="P24" i="4"/>
  <c r="U6" i="4" l="1"/>
  <c r="T6" i="4"/>
  <c r="S6" i="4"/>
  <c r="J20" i="4"/>
  <c r="Q12" i="4" l="1"/>
  <c r="P12" i="4"/>
  <c r="P11" i="4"/>
  <c r="Q11" i="4" s="1"/>
  <c r="P10" i="4"/>
  <c r="P9" i="4"/>
  <c r="Q8" i="4"/>
  <c r="P8" i="4"/>
  <c r="P7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<sst xmlns="http://schemas.openxmlformats.org/spreadsheetml/2006/main" count="34" uniqueCount="30">
  <si>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</si>
  <si>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</si>
  <si>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</si>
  <si>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</si>
  <si>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</si>
  <si>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</si>
  <si>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</si>
  <si>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</si>
  <si>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</si>
  <si>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</si>
  <si>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</si>
  <si>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</si>
  <si>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</si>
  <si>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201, 2nd Floor, Imperial Heights, Plot No. 231, Sector 21, Village - Kamothe,</t>
  </si>
  <si>
    <t>bua</t>
  </si>
  <si>
    <t>open terrace</t>
  </si>
  <si>
    <t>oc - 2010</t>
  </si>
  <si>
    <t>agreemetn - 2009 - 22,07,120/-</t>
  </si>
  <si>
    <t>total</t>
  </si>
  <si>
    <t>rate</t>
  </si>
  <si>
    <t>fmv</t>
  </si>
  <si>
    <t>mca</t>
  </si>
  <si>
    <t>total measuremnet of hall given wrong by engineer</t>
  </si>
  <si>
    <t>ca</t>
  </si>
  <si>
    <t>.bal</t>
  </si>
  <si>
    <t>06.01.23</t>
  </si>
  <si>
    <t>flat</t>
  </si>
  <si>
    <t>Terrace</t>
  </si>
  <si>
    <t>40% terrace</t>
  </si>
  <si>
    <t>LS -85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</si>
</sst>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449694</xdr:colOff>
      <xdr:row>32</xdr:row>
      <xdr:rowOff>29403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71E631-0748-4D0C-B2C1-34AB94162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70494" cy="5934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106406</xdr:colOff>
      <xdr:row>34</xdr:row>
      <xdr:rowOff>162692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8453C-0FB4-4B5D-B13B-9E117FDFB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688806" cy="54966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191888</xdr:colOff>
      <xdr:row>42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318BF-E7E4-44D2-8E04-F89EB1D89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945488" cy="7887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15</xdr:col>
      <xdr:colOff>573907</xdr:colOff>
      <xdr:row>51</xdr:row>
      <xdr:rowOff>133349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19F99-98BB-45EC-8242-E04F50B58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499"/>
          <a:ext cx="9108307" cy="9324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67C8B-B07C-4CD8-8A16-9F28FBF64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37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7D6F90-4DB2-4CCC-962A-F80F205CC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70875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515953</xdr:colOff>
      <xdr:row>32</xdr:row>
      <xdr:rowOff>153246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5AD3AE-59A4-418A-8F80-ED5350DF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88753" cy="6058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30196</xdr:colOff>
      <xdr:row>29</xdr:row>
      <xdr:rowOff>38850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2415AD-3984-4BC1-A2FD-E0D84BDC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12596" cy="5372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1</xdr:row>
      <xdr:rowOff>0</xdr:rowOff>
    </xdr:from>
    <xdr:to>
      <xdr:col>17</xdr:col>
      <xdr:colOff>371474</xdr:colOff>
      <xdr:row>36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6B4D62-AE8E-4FDA-BF6A-BEBCE0272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90500"/>
          <a:ext cx="10125075" cy="6781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opLeftCell="D1" zoomScaleNormal="100" workbookViewId="0">
      <selection activeCell="I24" sqref="I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616.66666666666674</v>
      </c>
      <c r="C2" s="4">
        <f>B2*1.2</f>
        <v>740.00000000000011</v>
      </c>
      <c r="D2" s="4">
        <f t="shared" ref="D2:D13" si="2">C2*1.2</f>
        <v>888.00000000000011</v>
      </c>
      <c r="E2" s="5">
        <f t="shared" ref="E2:E13" si="3">R2</f>
        <v>6500000</v>
      </c>
      <c r="F2" s="10">
        <f t="shared" ref="F2:F13" si="4">ROUND((E2/B2),0)</f>
        <v>10541</v>
      </c>
      <c r="G2" s="10">
        <f t="shared" ref="G2:G13" si="5">ROUND((E2/C2),0)</f>
        <v>8784</v>
      </c>
      <c r="H2" s="10">
        <f t="shared" ref="H2:H13" si="6">ROUND((E2/D2),0)</f>
        <v>7320</v>
      </c>
      <c r="I2" s="4" t="e">
        <f>#REF!</f>
        <v>#REF!</v>
      </c>
      <c r="J2" s="4">
        <f t="shared" ref="J2:J13" si="7">S2</f>
        <v>0</v>
      </c>
      <c r="O2">
        <v>0</v>
      </c>
      <c r="P2">
        <v>740</v>
      </c>
      <c r="Q2">
        <f t="shared" ref="Q2:Q12" si="8">P2/1.2</f>
        <v>616.66666666666674</v>
      </c>
      <c r="R2" s="2">
        <v>6500000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720</v>
      </c>
      <c r="C3" s="4">
        <f t="shared" ref="C3:C15" si="9">B3*1.2</f>
        <v>864</v>
      </c>
      <c r="D3" s="4">
        <f t="shared" si="2"/>
        <v>1036.8</v>
      </c>
      <c r="E3" s="5">
        <f t="shared" si="3"/>
        <v>9600000</v>
      </c>
      <c r="F3" s="10">
        <f t="shared" si="4"/>
        <v>13333</v>
      </c>
      <c r="G3" s="15">
        <f t="shared" si="5"/>
        <v>11111</v>
      </c>
      <c r="H3" s="10">
        <f t="shared" si="6"/>
        <v>9259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720</v>
      </c>
      <c r="R3" s="2">
        <v>9600000</v>
      </c>
      <c r="S3" s="8"/>
      <c r="T3" s="8"/>
    </row>
    <row r="4" spans="1:22" x14ac:dyDescent="0.25">
      <c r="A4" s="4">
        <f t="shared" si="0"/>
        <v>0</v>
      </c>
      <c r="B4" s="4">
        <f t="shared" si="1"/>
        <v>801</v>
      </c>
      <c r="C4" s="4">
        <f t="shared" si="9"/>
        <v>961.19999999999993</v>
      </c>
      <c r="D4" s="4">
        <f t="shared" si="2"/>
        <v>1153.4399999999998</v>
      </c>
      <c r="E4" s="5">
        <f t="shared" si="3"/>
        <v>10500000</v>
      </c>
      <c r="F4" s="10">
        <f t="shared" si="4"/>
        <v>13109</v>
      </c>
      <c r="G4" s="10">
        <f t="shared" si="5"/>
        <v>10924</v>
      </c>
      <c r="H4" s="10">
        <f t="shared" si="6"/>
        <v>9103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801</v>
      </c>
      <c r="R4" s="2">
        <v>10500000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765</v>
      </c>
      <c r="C5" s="4">
        <f t="shared" si="9"/>
        <v>918</v>
      </c>
      <c r="D5" s="4">
        <f t="shared" si="2"/>
        <v>1101.5999999999999</v>
      </c>
      <c r="E5" s="5">
        <f t="shared" si="3"/>
        <v>9200000</v>
      </c>
      <c r="F5" s="10">
        <f t="shared" si="4"/>
        <v>12026</v>
      </c>
      <c r="G5" s="10">
        <f t="shared" si="5"/>
        <v>10022</v>
      </c>
      <c r="H5" s="10">
        <f t="shared" si="6"/>
        <v>8351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765</v>
      </c>
      <c r="R5" s="2">
        <v>9200000</v>
      </c>
      <c r="S5" s="8"/>
      <c r="T5" s="8"/>
    </row>
    <row r="6" spans="1:22" x14ac:dyDescent="0.25">
      <c r="A6" s="4">
        <f t="shared" si="0"/>
        <v>0</v>
      </c>
      <c r="B6" s="4">
        <f t="shared" si="1"/>
        <v>661.66128600000002</v>
      </c>
      <c r="C6" s="4">
        <f t="shared" si="9"/>
        <v>793.99354319999998</v>
      </c>
      <c r="D6" s="4">
        <f t="shared" si="2"/>
        <v>952.79225183999995</v>
      </c>
      <c r="E6" s="5">
        <f t="shared" si="3"/>
        <v>8700000</v>
      </c>
      <c r="F6" s="10">
        <f t="shared" si="4"/>
        <v>13149</v>
      </c>
      <c r="G6" s="15">
        <f t="shared" si="5"/>
        <v>10957</v>
      </c>
      <c r="H6" s="10">
        <f t="shared" si="6"/>
        <v>9131</v>
      </c>
      <c r="I6" s="4" t="e">
        <f>#REF!</f>
        <v>#REF!</v>
      </c>
      <c r="J6" s="4">
        <f t="shared" si="7"/>
        <v>748.79765999999995</v>
      </c>
      <c r="O6">
        <v>0</v>
      </c>
      <c r="P6">
        <f>S6+U6</f>
        <v>793.99354319999998</v>
      </c>
      <c r="Q6">
        <f>P6/1.2</f>
        <v>661.66128600000002</v>
      </c>
      <c r="R6" s="2">
        <v>8700000</v>
      </c>
      <c r="S6" s="8">
        <f>69.565*10.764</f>
        <v>748.79765999999995</v>
      </c>
      <c r="T6" s="8">
        <f>10.497*10.764</f>
        <v>112.98970799999999</v>
      </c>
      <c r="U6">
        <f>T6*40%</f>
        <v>45.195883199999997</v>
      </c>
      <c r="V6" t="s">
        <v>25</v>
      </c>
    </row>
    <row r="7" spans="1:22" x14ac:dyDescent="0.25">
      <c r="A7" s="4">
        <f t="shared" si="0"/>
        <v>0</v>
      </c>
      <c r="B7" s="4">
        <f t="shared" si="1"/>
        <v>680</v>
      </c>
      <c r="C7" s="4">
        <f t="shared" si="9"/>
        <v>816</v>
      </c>
      <c r="D7" s="4">
        <f t="shared" si="2"/>
        <v>979.19999999999993</v>
      </c>
      <c r="E7" s="5">
        <f t="shared" si="3"/>
        <v>8000000</v>
      </c>
      <c r="F7" s="10">
        <f t="shared" si="4"/>
        <v>11765</v>
      </c>
      <c r="G7" s="10">
        <f t="shared" si="5"/>
        <v>9804</v>
      </c>
      <c r="H7" s="10">
        <f t="shared" si="6"/>
        <v>8170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680</v>
      </c>
      <c r="R7" s="2">
        <v>8000000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593.75</v>
      </c>
      <c r="C8" s="4">
        <f t="shared" si="9"/>
        <v>712.5</v>
      </c>
      <c r="D8" s="4">
        <f t="shared" si="2"/>
        <v>855</v>
      </c>
      <c r="E8" s="5">
        <f t="shared" si="3"/>
        <v>8200000</v>
      </c>
      <c r="F8" s="10">
        <f t="shared" si="4"/>
        <v>13811</v>
      </c>
      <c r="G8" s="15">
        <f t="shared" si="5"/>
        <v>11509</v>
      </c>
      <c r="H8" s="10">
        <f t="shared" si="6"/>
        <v>9591</v>
      </c>
      <c r="I8" s="4" t="e">
        <f>#REF!</f>
        <v>#REF!</v>
      </c>
      <c r="J8" s="4">
        <f t="shared" si="7"/>
        <v>0</v>
      </c>
      <c r="O8">
        <v>855</v>
      </c>
      <c r="P8">
        <f t="shared" si="10"/>
        <v>712.5</v>
      </c>
      <c r="Q8">
        <f t="shared" si="8"/>
        <v>593.75</v>
      </c>
      <c r="R8" s="2">
        <v>8200000</v>
      </c>
      <c r="S8" s="8"/>
      <c r="T8" s="8"/>
    </row>
    <row r="9" spans="1:22" x14ac:dyDescent="0.25">
      <c r="A9" s="4">
        <f t="shared" si="0"/>
        <v>0</v>
      </c>
      <c r="B9" s="4">
        <f t="shared" si="1"/>
        <v>975</v>
      </c>
      <c r="C9" s="4">
        <f t="shared" si="9"/>
        <v>1170</v>
      </c>
      <c r="D9" s="4">
        <f t="shared" si="2"/>
        <v>1404</v>
      </c>
      <c r="E9" s="5">
        <f t="shared" si="3"/>
        <v>12000000</v>
      </c>
      <c r="F9" s="10">
        <f t="shared" si="4"/>
        <v>12308</v>
      </c>
      <c r="G9" s="10">
        <f t="shared" si="5"/>
        <v>10256</v>
      </c>
      <c r="H9" s="10">
        <f t="shared" si="6"/>
        <v>8547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975</v>
      </c>
      <c r="R9" s="2">
        <v>12000000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650</v>
      </c>
      <c r="C10" s="4">
        <f t="shared" si="9"/>
        <v>780</v>
      </c>
      <c r="D10" s="4">
        <f t="shared" si="2"/>
        <v>936</v>
      </c>
      <c r="E10" s="5">
        <f t="shared" si="3"/>
        <v>11600000</v>
      </c>
      <c r="F10" s="10">
        <f t="shared" si="4"/>
        <v>17846</v>
      </c>
      <c r="G10" s="15">
        <f t="shared" si="5"/>
        <v>14872</v>
      </c>
      <c r="H10" s="10">
        <f t="shared" si="6"/>
        <v>12393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650</v>
      </c>
      <c r="R10" s="2">
        <v>11600000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644</v>
      </c>
      <c r="J19">
        <f>59.87*10.764</f>
        <v>644.44067999999993</v>
      </c>
      <c r="O19" t="s">
        <v>21</v>
      </c>
    </row>
    <row r="20" spans="7:24" x14ac:dyDescent="0.25">
      <c r="H20" t="s">
        <v>15</v>
      </c>
      <c r="I20">
        <v>94</v>
      </c>
      <c r="J20">
        <f>8.732*10.764</f>
        <v>93.991247999999985</v>
      </c>
      <c r="O20" t="s">
        <v>22</v>
      </c>
    </row>
    <row r="21" spans="7:24" x14ac:dyDescent="0.25">
      <c r="H21" t="s">
        <v>28</v>
      </c>
      <c r="I21">
        <f>ROUND(I20*40%,0)</f>
        <v>38</v>
      </c>
    </row>
    <row r="22" spans="7:24" x14ac:dyDescent="0.25">
      <c r="G22" s="6"/>
      <c r="H22" t="s">
        <v>18</v>
      </c>
      <c r="I22">
        <f>I21+I19</f>
        <v>682</v>
      </c>
      <c r="O22" t="s">
        <v>23</v>
      </c>
      <c r="P22">
        <v>605</v>
      </c>
    </row>
    <row r="23" spans="7:24" x14ac:dyDescent="0.25">
      <c r="H23" s="6" t="s">
        <v>19</v>
      </c>
      <c r="I23">
        <v>11800</v>
      </c>
      <c r="O23" t="s">
        <v>24</v>
      </c>
      <c r="P23">
        <v>34</v>
      </c>
      <c r="U23" t="s">
        <v>14</v>
      </c>
    </row>
    <row r="24" spans="7:24" x14ac:dyDescent="0.25">
      <c r="H24" t="s">
        <v>20</v>
      </c>
      <c r="I24">
        <f>I23*I22</f>
        <v>8047600</v>
      </c>
      <c r="P24" s="11">
        <f>P23+P22</f>
        <v>639</v>
      </c>
      <c r="Q24" s="11"/>
      <c r="R24" s="13"/>
      <c r="T24" s="11" t="s">
        <v>26</v>
      </c>
      <c r="U24" s="11">
        <v>644</v>
      </c>
      <c r="V24" s="11">
        <v>11500</v>
      </c>
      <c r="W24" s="11">
        <f>V24*U24</f>
        <v>7406000</v>
      </c>
      <c r="X24" s="11"/>
    </row>
    <row r="25" spans="7:24" x14ac:dyDescent="0.25">
      <c r="P25" s="11">
        <f>P24*1.5</f>
        <v>958.5</v>
      </c>
      <c r="Q25" s="14"/>
      <c r="R25" s="14"/>
      <c r="T25" s="14" t="s">
        <v>27</v>
      </c>
      <c r="U25" s="14">
        <v>94</v>
      </c>
      <c r="V25" s="11">
        <f>V24*40%</f>
        <v>4600</v>
      </c>
      <c r="W25" s="11">
        <f>V25*U25</f>
        <v>432400</v>
      </c>
      <c r="X25" s="11"/>
    </row>
    <row r="26" spans="7:24" x14ac:dyDescent="0.25">
      <c r="H26" t="s">
        <v>17</v>
      </c>
      <c r="P26" s="11">
        <v>9500</v>
      </c>
      <c r="Q26" s="11"/>
      <c r="R26" s="11"/>
      <c r="T26" s="11"/>
      <c r="U26" s="11"/>
      <c r="V26" s="11"/>
      <c r="W26" s="11">
        <f>W25+W24</f>
        <v>7838400</v>
      </c>
      <c r="X26" s="11"/>
    </row>
    <row r="27" spans="7:24" x14ac:dyDescent="0.25">
      <c r="H27" t="s">
        <v>16</v>
      </c>
      <c r="P27" s="11">
        <f>P26*P25</f>
        <v>9105750</v>
      </c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29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abSelected="1" topLeftCell="A7" zoomScaleNormal="100" workbookViewId="0">
      <selection activeCell="W29" sqref="W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2024-04-04T06:28:16Z</dcterms:modified>
</cp:coreProperties>
</file>