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pril 2024\Darshan Sona take - Union\"/>
    </mc:Choice>
  </mc:AlternateContent>
  <xr:revisionPtr revIDLastSave="0" documentId="13_ncr:1_{F67EACD0-3C3E-4F22-AA1B-1AD91D9DDC2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40" i="4" l="1"/>
  <c r="H35" i="4"/>
  <c r="G34" i="4"/>
  <c r="G33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<sst xmlns="http://schemas.openxmlformats.org/spreadsheetml/2006/main" count="54" uniqueCount="48">
  <si>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</si>
  <si>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</si>
  <si>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</si>
  <si>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</si>
  <si>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</si>
  <si>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</si>
  <si>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</si>
  <si>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</si>
  <si>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</si>
  <si>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</si>
  <si>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</si>
  <si>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</si>
  <si>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</si>
  <si>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</si>
  <si>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</si>
  <si>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</si>
  <si>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</si>
  <si>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</si>
  <si>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</si>
  <si>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</si>
  <si>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</si>
  <si>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</si>
  <si>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</si>
  <si>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</si>
  <si>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</si>
  <si>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</si>
  <si>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</si>
  <si>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</si>
  <si>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</si>
  <si>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</si>
  <si>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</si>
  <si>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</si>
  <si>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</si>
  <si>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</si>
  <si>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</si>
  <si>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</si>
  <si>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</si>
  <si>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</si>
  <si>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</si>
  <si>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Union Bank Of India ( Zaveri Bazar Branch )  - DARSHAN SONA TAKE</t>
  </si>
  <si>
    <t>CA Agree</t>
  </si>
  <si>
    <t>OP, EP &amp; FB</t>
  </si>
  <si>
    <t>Measured Area</t>
  </si>
  <si>
    <t xml:space="preserve">Balcony </t>
  </si>
  <si>
    <t>Duct</t>
  </si>
  <si>
    <t xml:space="preserve">Check mail for Ownership </t>
  </si>
  <si>
    <t>As per Part OC</t>
  </si>
  <si>
    <t>MV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</si>
</sst>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8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335889</xdr:colOff>
      <xdr:row>45</xdr:row>
      <xdr:rowOff>67817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CAAFA1-7A64-4EE3-B00D-73103190A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14289" cy="81831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495299</xdr:colOff>
      <xdr:row>0</xdr:row>
      <xdr:rowOff>9525</xdr:rowOff>
    </xdr:from>
    <xdr:to>
      <xdr:col>18</xdr:col>
      <xdr:colOff>266700</xdr:colOff>
      <xdr:row>42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B33C31-03C5-419F-8917-1F767AB7E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899" y="9525"/>
          <a:ext cx="10134601" cy="8086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440679</xdr:colOff>
      <xdr:row>29</xdr:row>
      <xdr:rowOff>162719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F76E1D-D2F1-474C-84DD-11067A62F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19079" cy="568721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507363</xdr:colOff>
      <xdr:row>33</xdr:row>
      <xdr:rowOff>77061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F9A842-8CD7-40A3-AB16-9414BDFA7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85763" cy="61730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526416</xdr:colOff>
      <xdr:row>39</xdr:row>
      <xdr:rowOff>67562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20BE50-DFFD-4171-A32C-FD8EA56DC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04816" cy="63540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171511</xdr:colOff>
      <xdr:row>38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360320-45A1-4FA0-B721-AED78833B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925111" cy="71056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458965</xdr:colOff>
      <xdr:row>51</xdr:row>
      <xdr:rowOff>115599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9CBA29-A840-42E3-8605-7BD85C1CF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650965" cy="93072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20</xdr:col>
      <xdr:colOff>220807</xdr:colOff>
      <xdr:row>55</xdr:row>
      <xdr:rowOff>39382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604D64-71A3-40BF-AD53-74CD7BAB0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412807" cy="91833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535942</xdr:colOff>
      <xdr:row>44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762846-9893-4BB8-8679-E9B06BA0D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14342" cy="8468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593100</xdr:colOff>
      <xdr:row>37</xdr:row>
      <xdr:rowOff>105747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8BCE4C-1483-4C98-8ADC-BCB35F707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71500" cy="69637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488310</xdr:colOff>
      <xdr:row>32</xdr:row>
      <xdr:rowOff>19877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F65D4D-425A-418D-B29F-5521937CB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66710" cy="59253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342899</xdr:colOff>
      <xdr:row>0</xdr:row>
      <xdr:rowOff>0</xdr:rowOff>
    </xdr:from>
    <xdr:to>
      <xdr:col>17</xdr:col>
      <xdr:colOff>371474</xdr:colOff>
      <xdr:row>43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C95D84-A983-4F1D-BEE3-D920EF04C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499" y="0"/>
          <a:ext cx="9782175" cy="8372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V46" sqref="V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0" t="s">
        <v>35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529</v>
      </c>
      <c r="C3" s="4">
        <f>B3*1.2</f>
        <v>634.79999999999995</v>
      </c>
      <c r="D3" s="4">
        <f t="shared" ref="D3:D14" si="2">C3*1.2</f>
        <v>761.75999999999988</v>
      </c>
      <c r="E3" s="5">
        <f t="shared" ref="E3:E14" si="3">R3</f>
        <v>4950000</v>
      </c>
      <c r="F3" s="9">
        <f t="shared" ref="F3:F14" si="4">ROUND((E3/B3),0)</f>
        <v>9357</v>
      </c>
      <c r="G3" s="9">
        <f t="shared" ref="G3:G14" si="5">ROUND((E3/C3),0)</f>
        <v>7798</v>
      </c>
      <c r="H3" s="9">
        <f t="shared" ref="H3:H14" si="6">ROUND((E3/D3),0)</f>
        <v>6498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529</v>
      </c>
      <c r="R3" s="2">
        <v>4950000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467</v>
      </c>
      <c r="C4" s="44">
        <f t="shared" ref="C4:C9" si="11">B4*1.2</f>
        <v>560.4</v>
      </c>
      <c r="D4" s="44">
        <f t="shared" ref="D4:D9" si="12">C4*1.2</f>
        <v>672.4799999999999</v>
      </c>
      <c r="E4" s="45">
        <f t="shared" ref="E4:E9" si="13">R4</f>
        <v>4400000</v>
      </c>
      <c r="F4" s="44">
        <f t="shared" ref="F4:F9" si="14">ROUND((E4/B4),0)</f>
        <v>9422</v>
      </c>
      <c r="G4" s="44">
        <f t="shared" ref="G4:G9" si="15">ROUND((E4/C4),0)</f>
        <v>7852</v>
      </c>
      <c r="H4" s="44">
        <f t="shared" ref="H4:H9" si="16">ROUND((E4/D4),0)</f>
        <v>6543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f t="shared" ref="P4:P9" si="18">O4/1.2</f>
        <v>0</v>
      </c>
      <c r="Q4" s="46">
        <v>467</v>
      </c>
      <c r="R4" s="47">
        <v>4400000</v>
      </c>
    </row>
    <row r="5" spans="1:20" s="46" customFormat="1" x14ac:dyDescent="0.25">
      <c r="A5" s="44">
        <f t="shared" si="9"/>
        <v>0</v>
      </c>
      <c r="B5" s="44">
        <f t="shared" si="10"/>
        <v>369</v>
      </c>
      <c r="C5" s="44">
        <f t="shared" si="11"/>
        <v>442.8</v>
      </c>
      <c r="D5" s="44">
        <f t="shared" si="12"/>
        <v>531.36</v>
      </c>
      <c r="E5" s="45">
        <f t="shared" si="13"/>
        <v>3650000</v>
      </c>
      <c r="F5" s="44">
        <f t="shared" si="14"/>
        <v>9892</v>
      </c>
      <c r="G5" s="44">
        <f t="shared" si="15"/>
        <v>8243</v>
      </c>
      <c r="H5" s="44">
        <f t="shared" si="16"/>
        <v>6869</v>
      </c>
      <c r="I5" s="44" t="e">
        <f>#REF!</f>
        <v>#REF!</v>
      </c>
      <c r="J5" s="44">
        <f t="shared" si="17"/>
        <v>0</v>
      </c>
      <c r="O5" s="46">
        <v>0</v>
      </c>
      <c r="P5" s="46">
        <f t="shared" si="18"/>
        <v>0</v>
      </c>
      <c r="Q5" s="46">
        <v>369</v>
      </c>
      <c r="R5" s="47">
        <v>3650000</v>
      </c>
    </row>
    <row r="6" spans="1:20" x14ac:dyDescent="0.25">
      <c r="A6" s="4">
        <f t="shared" si="9"/>
        <v>0</v>
      </c>
      <c r="B6" s="4">
        <f t="shared" si="10"/>
        <v>337</v>
      </c>
      <c r="C6" s="4">
        <f t="shared" si="11"/>
        <v>404.4</v>
      </c>
      <c r="D6" s="4">
        <f t="shared" si="12"/>
        <v>485.28</v>
      </c>
      <c r="E6" s="5">
        <f t="shared" si="13"/>
        <v>3660000</v>
      </c>
      <c r="F6" s="9">
        <f t="shared" si="14"/>
        <v>10861</v>
      </c>
      <c r="G6" s="9">
        <f t="shared" si="15"/>
        <v>9050</v>
      </c>
      <c r="H6" s="9">
        <f t="shared" si="16"/>
        <v>7542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337</v>
      </c>
      <c r="R6" s="2">
        <v>3660000</v>
      </c>
    </row>
    <row r="7" spans="1:20" x14ac:dyDescent="0.25">
      <c r="A7" s="4">
        <f t="shared" si="9"/>
        <v>0</v>
      </c>
      <c r="B7" s="4">
        <f t="shared" si="10"/>
        <v>338</v>
      </c>
      <c r="C7" s="4">
        <f t="shared" si="11"/>
        <v>405.59999999999997</v>
      </c>
      <c r="D7" s="4">
        <f t="shared" si="12"/>
        <v>486.71999999999991</v>
      </c>
      <c r="E7" s="5">
        <f t="shared" si="13"/>
        <v>3554000</v>
      </c>
      <c r="F7" s="9">
        <f t="shared" si="14"/>
        <v>10515</v>
      </c>
      <c r="G7" s="9">
        <f t="shared" si="15"/>
        <v>8762</v>
      </c>
      <c r="H7" s="9">
        <f t="shared" si="16"/>
        <v>7302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338</v>
      </c>
      <c r="R7" s="2">
        <v>3554000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0" t="s">
        <v>36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20" x14ac:dyDescent="0.25">
      <c r="A16" s="4">
        <f t="shared" ref="A16:A28" si="32">N16</f>
        <v>0</v>
      </c>
      <c r="B16" s="4">
        <f t="shared" ref="B16:B28" si="33">Q16</f>
        <v>540</v>
      </c>
      <c r="C16" s="4">
        <f>B16*1.2</f>
        <v>648</v>
      </c>
      <c r="D16" s="4">
        <f t="shared" ref="D16:D28" si="34">C16*1.2</f>
        <v>777.6</v>
      </c>
      <c r="E16" s="5">
        <f t="shared" ref="E16:E28" si="35">R16</f>
        <v>4500000</v>
      </c>
      <c r="F16" s="9">
        <f t="shared" ref="F16:F28" si="36">ROUND((E16/B16),0)</f>
        <v>8333</v>
      </c>
      <c r="G16" s="9">
        <f t="shared" ref="G16:G28" si="37">ROUND((E16/C16),0)</f>
        <v>6944</v>
      </c>
      <c r="H16" s="9">
        <f t="shared" ref="H16:H28" si="38">ROUND((E16/D16),0)</f>
        <v>5787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540</v>
      </c>
      <c r="R16" s="2">
        <v>4500000</v>
      </c>
    </row>
    <row r="17" spans="1:24" x14ac:dyDescent="0.25">
      <c r="A17" s="4">
        <f t="shared" si="32"/>
        <v>0</v>
      </c>
      <c r="B17" s="4">
        <f t="shared" si="33"/>
        <v>1050</v>
      </c>
      <c r="C17" s="4">
        <f t="shared" ref="C17:C28" si="41">B17*1.2</f>
        <v>1260</v>
      </c>
      <c r="D17" s="4">
        <f t="shared" si="34"/>
        <v>1512</v>
      </c>
      <c r="E17" s="5">
        <f t="shared" si="35"/>
        <v>8000000</v>
      </c>
      <c r="F17" s="9">
        <f t="shared" si="36"/>
        <v>7619</v>
      </c>
      <c r="G17" s="9">
        <f t="shared" si="37"/>
        <v>6349</v>
      </c>
      <c r="H17" s="9">
        <f t="shared" si="38"/>
        <v>5291</v>
      </c>
      <c r="I17" s="4" t="e">
        <f>#REF!</f>
        <v>#REF!</v>
      </c>
      <c r="J17" s="4">
        <f t="shared" si="39"/>
        <v>0</v>
      </c>
      <c r="O17">
        <v>0</v>
      </c>
      <c r="P17">
        <v>1260</v>
      </c>
      <c r="Q17">
        <f t="shared" si="40"/>
        <v>1050</v>
      </c>
      <c r="R17" s="2">
        <v>8000000</v>
      </c>
    </row>
    <row r="18" spans="1:24" s="46" customFormat="1" x14ac:dyDescent="0.25">
      <c r="A18" s="44">
        <f t="shared" si="32"/>
        <v>0</v>
      </c>
      <c r="B18" s="44">
        <f t="shared" si="33"/>
        <v>600</v>
      </c>
      <c r="C18" s="44">
        <f t="shared" si="41"/>
        <v>720</v>
      </c>
      <c r="D18" s="44">
        <f t="shared" si="34"/>
        <v>864</v>
      </c>
      <c r="E18" s="45">
        <f t="shared" si="35"/>
        <v>6500000</v>
      </c>
      <c r="F18" s="44">
        <f t="shared" si="36"/>
        <v>10833</v>
      </c>
      <c r="G18" s="44">
        <f t="shared" si="37"/>
        <v>9028</v>
      </c>
      <c r="H18" s="44">
        <f t="shared" si="38"/>
        <v>7523</v>
      </c>
      <c r="I18" s="44" t="e">
        <f>#REF!</f>
        <v>#REF!</v>
      </c>
      <c r="J18" s="44">
        <f t="shared" si="39"/>
        <v>0</v>
      </c>
      <c r="O18" s="46">
        <v>0</v>
      </c>
      <c r="P18" s="46">
        <f t="shared" si="40"/>
        <v>0</v>
      </c>
      <c r="Q18" s="46">
        <v>600</v>
      </c>
      <c r="R18" s="47">
        <v>6500000</v>
      </c>
    </row>
    <row r="19" spans="1:24" x14ac:dyDescent="0.25">
      <c r="A19" s="4">
        <f t="shared" si="32"/>
        <v>0</v>
      </c>
      <c r="B19" s="4">
        <f t="shared" si="33"/>
        <v>686</v>
      </c>
      <c r="C19" s="4">
        <f t="shared" si="41"/>
        <v>823.19999999999993</v>
      </c>
      <c r="D19" s="4">
        <f t="shared" si="34"/>
        <v>987.83999999999992</v>
      </c>
      <c r="E19" s="5">
        <f t="shared" si="35"/>
        <v>5450000</v>
      </c>
      <c r="F19" s="9">
        <f t="shared" si="36"/>
        <v>7945</v>
      </c>
      <c r="G19" s="9">
        <f t="shared" si="37"/>
        <v>6621</v>
      </c>
      <c r="H19" s="9">
        <f t="shared" si="38"/>
        <v>5517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686</v>
      </c>
      <c r="R19" s="2">
        <v>5450000</v>
      </c>
    </row>
    <row r="20" spans="1:24" s="46" customFormat="1" x14ac:dyDescent="0.25">
      <c r="A20" s="44">
        <f t="shared" si="32"/>
        <v>0</v>
      </c>
      <c r="B20" s="44">
        <f t="shared" si="33"/>
        <v>600</v>
      </c>
      <c r="C20" s="44">
        <f t="shared" si="41"/>
        <v>720</v>
      </c>
      <c r="D20" s="44">
        <f t="shared" si="34"/>
        <v>864</v>
      </c>
      <c r="E20" s="45">
        <f t="shared" si="35"/>
        <v>7500000</v>
      </c>
      <c r="F20" s="44">
        <f t="shared" si="36"/>
        <v>12500</v>
      </c>
      <c r="G20" s="44">
        <f t="shared" si="37"/>
        <v>10417</v>
      </c>
      <c r="H20" s="44">
        <f t="shared" si="38"/>
        <v>8681</v>
      </c>
      <c r="I20" s="44" t="e">
        <f>#REF!</f>
        <v>#REF!</v>
      </c>
      <c r="J20" s="44">
        <f t="shared" si="39"/>
        <v>0</v>
      </c>
      <c r="O20" s="46">
        <v>0</v>
      </c>
      <c r="P20" s="46">
        <f t="shared" si="40"/>
        <v>0</v>
      </c>
      <c r="Q20" s="46">
        <v>600</v>
      </c>
      <c r="R20" s="47">
        <v>7500000</v>
      </c>
    </row>
    <row r="21" spans="1:24" x14ac:dyDescent="0.25">
      <c r="A21" s="4">
        <f t="shared" si="32"/>
        <v>0</v>
      </c>
      <c r="B21" s="4">
        <f t="shared" si="33"/>
        <v>1047</v>
      </c>
      <c r="C21" s="4">
        <f t="shared" si="41"/>
        <v>1256.3999999999999</v>
      </c>
      <c r="D21" s="4">
        <f t="shared" si="34"/>
        <v>1507.6799999999998</v>
      </c>
      <c r="E21" s="5">
        <f t="shared" si="35"/>
        <v>11200000</v>
      </c>
      <c r="F21" s="9">
        <f t="shared" si="36"/>
        <v>10697</v>
      </c>
      <c r="G21" s="9">
        <f t="shared" si="37"/>
        <v>8914</v>
      </c>
      <c r="H21" s="9">
        <f t="shared" si="38"/>
        <v>7429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1047</v>
      </c>
      <c r="R21" s="2">
        <v>11200000</v>
      </c>
    </row>
    <row r="22" spans="1:24" x14ac:dyDescent="0.25">
      <c r="A22" s="4">
        <f t="shared" ref="A22:A24" si="42">N22</f>
        <v>0</v>
      </c>
      <c r="B22" s="4">
        <f t="shared" ref="B22:B24" si="43">Q22</f>
        <v>750</v>
      </c>
      <c r="C22" s="4">
        <f t="shared" ref="C22:C24" si="44">B22*1.2</f>
        <v>900</v>
      </c>
      <c r="D22" s="4">
        <f t="shared" ref="D22:D24" si="45">C22*1.2</f>
        <v>1080</v>
      </c>
      <c r="E22" s="5">
        <f t="shared" ref="E22:E24" si="46">R22</f>
        <v>5100000</v>
      </c>
      <c r="F22" s="9">
        <f t="shared" ref="F22:F24" si="47">ROUND((E22/B22),0)</f>
        <v>6800</v>
      </c>
      <c r="G22" s="9">
        <f t="shared" ref="G22:G24" si="48">ROUND((E22/C22),0)</f>
        <v>5667</v>
      </c>
      <c r="H22" s="9">
        <f t="shared" ref="H22:H24" si="49">ROUND((E22/D22),0)</f>
        <v>4722</v>
      </c>
      <c r="I22" s="4" t="e">
        <f>#REF!</f>
        <v>#REF!</v>
      </c>
      <c r="J22" s="4">
        <f t="shared" ref="J22:J24" si="50">S22</f>
        <v>0</v>
      </c>
      <c r="O22">
        <v>0</v>
      </c>
      <c r="P22">
        <v>900</v>
      </c>
      <c r="Q22">
        <f t="shared" ref="Q22:Q24" si="51">P22/1.2</f>
        <v>750</v>
      </c>
      <c r="R22" s="2">
        <v>5100000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ref="P23:P24" si="52">O23/1.2</f>
        <v>0</v>
      </c>
      <c r="Q23">
        <f t="shared" si="51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2"/>
        <v>0</v>
      </c>
      <c r="Q24">
        <f t="shared" si="51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10000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7500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E33" t="s">
        <v>40</v>
      </c>
      <c r="F33" s="7">
        <v>49.1</v>
      </c>
      <c r="G33">
        <f>F33*10.764</f>
        <v>528.51239999999996</v>
      </c>
      <c r="H33">
        <v>528</v>
      </c>
      <c r="S33" s="10"/>
      <c r="T33" s="10"/>
      <c r="U33" s="17" t="s">
        <v>17</v>
      </c>
      <c r="V33" s="23"/>
      <c r="W33" s="24">
        <f>X33-X34</f>
        <v>7</v>
      </c>
      <c r="X33" s="25">
        <v>2024</v>
      </c>
    </row>
    <row r="34" spans="4:25" ht="15.75" x14ac:dyDescent="0.25">
      <c r="E34" t="s">
        <v>41</v>
      </c>
      <c r="F34" s="7">
        <v>15.09</v>
      </c>
      <c r="G34">
        <f>F34*10.764</f>
        <v>162.42875999999998</v>
      </c>
      <c r="H34">
        <v>162</v>
      </c>
      <c r="S34" s="10"/>
      <c r="T34" s="10"/>
      <c r="U34" s="17" t="s">
        <v>18</v>
      </c>
      <c r="V34" s="23"/>
      <c r="W34" s="24">
        <f>W35-W33</f>
        <v>53</v>
      </c>
      <c r="X34" s="31">
        <v>2017</v>
      </c>
      <c r="Y34" t="s">
        <v>46</v>
      </c>
    </row>
    <row r="35" spans="4:25" ht="15.75" x14ac:dyDescent="0.25">
      <c r="H35">
        <f>H33+H34</f>
        <v>690</v>
      </c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1" t="s">
        <v>39</v>
      </c>
      <c r="Q36" s="41"/>
      <c r="R36" s="41"/>
      <c r="S36" s="41"/>
      <c r="T36" s="42"/>
      <c r="U36" s="21" t="s">
        <v>20</v>
      </c>
      <c r="V36" s="23"/>
      <c r="W36" s="24">
        <f>90*W33/W35</f>
        <v>10.5</v>
      </c>
      <c r="X36" s="24"/>
    </row>
    <row r="37" spans="4:25" ht="15.75" x14ac:dyDescent="0.25">
      <c r="E37" t="s">
        <v>42</v>
      </c>
      <c r="U37" s="17"/>
      <c r="V37" s="26"/>
      <c r="W37" s="27">
        <f>W36%</f>
        <v>0.105</v>
      </c>
      <c r="X37" s="27"/>
    </row>
    <row r="38" spans="4:25" ht="15.75" x14ac:dyDescent="0.25">
      <c r="E38">
        <v>569</v>
      </c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262.5</v>
      </c>
      <c r="X38" s="22"/>
    </row>
    <row r="39" spans="4:25" ht="15.75" x14ac:dyDescent="0.25">
      <c r="D39" t="s">
        <v>43</v>
      </c>
      <c r="E39">
        <v>115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2237.5</v>
      </c>
      <c r="X39" s="22"/>
    </row>
    <row r="40" spans="4:25" ht="15.75" x14ac:dyDescent="0.25">
      <c r="E40">
        <f>SUM(E38:E39)</f>
        <v>684</v>
      </c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7500</v>
      </c>
      <c r="X40" s="22"/>
    </row>
    <row r="41" spans="4:25" ht="15.75" x14ac:dyDescent="0.25">
      <c r="D41" t="s">
        <v>44</v>
      </c>
      <c r="E41">
        <v>22</v>
      </c>
      <c r="R41" s="6" t="s">
        <v>24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9737.5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37</v>
      </c>
      <c r="V44" s="30"/>
      <c r="W44" s="25">
        <v>690</v>
      </c>
      <c r="X44" s="24"/>
    </row>
    <row r="45" spans="4:25" ht="15.75" x14ac:dyDescent="0.25">
      <c r="P45" s="13" t="s">
        <v>29</v>
      </c>
      <c r="Q45" s="43" t="s">
        <v>45</v>
      </c>
      <c r="R45" s="43"/>
      <c r="S45" s="43"/>
      <c r="T45" s="11"/>
      <c r="U45" s="17" t="s">
        <v>47</v>
      </c>
      <c r="V45" s="31"/>
      <c r="W45" s="34">
        <f>W42*W44+X46</f>
        <v>6718875</v>
      </c>
      <c r="X45" s="32"/>
    </row>
    <row r="46" spans="4:25" ht="15.75" x14ac:dyDescent="0.25">
      <c r="Q46" s="43"/>
      <c r="R46" s="43"/>
      <c r="S46" s="43"/>
      <c r="T46" s="10"/>
      <c r="U46" s="17" t="s">
        <v>24</v>
      </c>
      <c r="V46" s="23"/>
      <c r="W46" s="33">
        <f>W45*0.9</f>
        <v>6046987.5</v>
      </c>
      <c r="X46" s="34"/>
    </row>
    <row r="47" spans="4:25" ht="15.75" x14ac:dyDescent="0.25">
      <c r="Q47" s="43"/>
      <c r="R47" s="43"/>
      <c r="S47" s="43"/>
      <c r="T47" s="10"/>
      <c r="U47" s="17" t="s">
        <v>25</v>
      </c>
      <c r="V47" s="23"/>
      <c r="W47" s="33">
        <f>W45*0.8</f>
        <v>5375100</v>
      </c>
      <c r="X47" s="33"/>
    </row>
    <row r="48" spans="4:25" ht="15.75" x14ac:dyDescent="0.25">
      <c r="O48" s="10"/>
      <c r="P48" s="10"/>
      <c r="Q48" s="43"/>
      <c r="R48" s="43"/>
      <c r="S48" s="43"/>
      <c r="T48" s="10"/>
      <c r="U48" s="17"/>
      <c r="V48" s="23"/>
      <c r="W48" s="35"/>
      <c r="X48" s="24"/>
    </row>
    <row r="49" spans="17:24" ht="15.75" x14ac:dyDescent="0.25">
      <c r="Q49" s="43"/>
      <c r="R49" s="43"/>
      <c r="S49" s="43"/>
      <c r="U49" s="36" t="s">
        <v>26</v>
      </c>
      <c r="V49" s="37"/>
      <c r="W49" s="38">
        <f>W30*W44</f>
        <v>1725000</v>
      </c>
      <c r="X49" s="38"/>
    </row>
    <row r="50" spans="17:24" ht="15.75" x14ac:dyDescent="0.25">
      <c r="Q50" s="43"/>
      <c r="R50" s="43"/>
      <c r="S50" s="43"/>
      <c r="U50" s="17" t="s">
        <v>27</v>
      </c>
      <c r="V50" s="23"/>
      <c r="W50" s="35"/>
      <c r="X50" s="35"/>
    </row>
    <row r="51" spans="17:24" ht="15.75" x14ac:dyDescent="0.25">
      <c r="U51" s="39" t="s">
        <v>28</v>
      </c>
      <c r="V51" s="35"/>
      <c r="W51" s="33">
        <f>W45*0.025/12</f>
        <v>13997.65625</v>
      </c>
      <c r="X51" s="33"/>
    </row>
  </sheetData>
  <mergeCells count="4">
    <mergeCell ref="A15:R15"/>
    <mergeCell ref="A2:R2"/>
    <mergeCell ref="P36:T36"/>
    <mergeCell ref="Q45:S50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2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2" workbookViewId="0">
      <selection activeCell="A17" sqref="A17:XFD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zoomScaleNormal="100" workbookViewId="0">
      <selection activeCell="L35" sqref="L3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2024-04-05T07:13:51Z</dcterms:modified>
</cp:coreProperties>
</file>