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VISHWA GOSAR - BOM\"/>
    </mc:Choice>
  </mc:AlternateContent>
  <xr:revisionPtr revIDLastSave="0" documentId="13_ncr:1_{0561679E-25C6-4AA0-8516-FDF15FC14BA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47" i="4" l="1"/>
  <c r="Y46" i="4"/>
  <c r="H35" i="4"/>
  <c r="G58" i="4"/>
  <c r="F58" i="4"/>
  <c r="G82" i="4"/>
  <c r="G81" i="4"/>
  <c r="G77" i="4"/>
  <c r="G55" i="4"/>
  <c r="F81" i="4"/>
  <c r="F77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63" i="4"/>
  <c r="F55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41" i="4"/>
  <c r="F34" i="4" l="1"/>
  <c r="F33" i="4"/>
  <c r="F32" i="4"/>
  <c r="O35" i="20"/>
  <c r="N35" i="20"/>
  <c r="N39" i="19"/>
  <c r="M39" i="19"/>
  <c r="S38" i="18"/>
  <c r="R38" i="18"/>
  <c r="N45" i="17"/>
  <c r="M45" i="17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Y45" i="4"/>
  <c r="S41" i="4"/>
  <c r="W51" i="4" l="1"/>
  <c r="W47" i="4"/>
</calcChain>
</file>

<file path=xl/sharedStrings.xml><?xml version="1.0" encoding="utf-8"?>
<sst xmlns="http://schemas.openxmlformats.org/spreadsheetml/2006/main" count="58" uniqueCount="50">
  <si>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</si>
  <si>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</si>
  <si>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</si>
  <si>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</si>
  <si>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</si>
  <si>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</si>
  <si>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</si>
  <si>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</si>
  <si>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</si>
  <si>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</si>
  <si>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</si>
  <si>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</si>
  <si>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</si>
  <si>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</si>
  <si>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</si>
  <si>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</si>
  <si>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</si>
  <si>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</si>
  <si>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</si>
  <si>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</si>
  <si>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</si>
  <si>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</si>
  <si>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</si>
  <si>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</si>
  <si>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</si>
  <si>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</si>
  <si>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</si>
  <si>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</si>
  <si>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</si>
  <si>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</si>
  <si>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</si>
  <si>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</si>
  <si>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</si>
  <si>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</si>
  <si>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</si>
  <si>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</si>
  <si>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</si>
  <si>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</si>
  <si>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</si>
  <si>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</si>
  <si>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Vashi Turbhe Branch ) -  MRS. VISHWA GOSAR &amp; MR. RRAJ SINGH</t>
  </si>
  <si>
    <t>Agree CA</t>
  </si>
  <si>
    <t>Balcony</t>
  </si>
  <si>
    <t>As per sale plan the Flat is Duplex flat so compulsory required approved plan - On rera site plan not available</t>
  </si>
  <si>
    <t>Approved plan area</t>
  </si>
  <si>
    <t>29th Floor</t>
  </si>
  <si>
    <t>30th Floor</t>
  </si>
  <si>
    <t>Staircase</t>
  </si>
  <si>
    <t>Approved plan CA</t>
  </si>
  <si>
    <t>2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</si>
</sst>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497837</xdr:colOff>
      <xdr:row>37</xdr:row>
      <xdr:rowOff>10446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4CF22F-49C5-4A88-B3E2-40E43AF70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76237" cy="66017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50123</xdr:colOff>
      <xdr:row>6</xdr:row>
      <xdr:rowOff>114300</xdr:rowOff>
    </xdr:from>
    <xdr:to>
      <xdr:col>28</xdr:col>
      <xdr:colOff>516901</xdr:colOff>
      <xdr:row>46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9462DF-6595-4BC1-979C-3502AE07A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9323" y="1257300"/>
          <a:ext cx="16316378" cy="7524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539289</xdr:colOff>
      <xdr:row>1</xdr:row>
      <xdr:rowOff>161925</xdr:rowOff>
    </xdr:from>
    <xdr:to>
      <xdr:col>29</xdr:col>
      <xdr:colOff>88266</xdr:colOff>
      <xdr:row>35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7ADF55-ACF4-4C97-B1E0-3C19C403F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9289" y="352425"/>
          <a:ext cx="17227377" cy="6334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469258</xdr:colOff>
      <xdr:row>36</xdr:row>
      <xdr:rowOff>153305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93B63F-7A6F-4B6F-9FBA-114F57E44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47658" cy="6487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533399</xdr:colOff>
      <xdr:row>8</xdr:row>
      <xdr:rowOff>57150</xdr:rowOff>
    </xdr:from>
    <xdr:to>
      <xdr:col>28</xdr:col>
      <xdr:colOff>97783</xdr:colOff>
      <xdr:row>36</xdr:row>
      <xdr:rowOff>10801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831321-DEB5-4C4F-9477-9129F8A80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999" y="1581150"/>
          <a:ext cx="16414109" cy="52876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85725</xdr:colOff>
      <xdr:row>0</xdr:row>
      <xdr:rowOff>0</xdr:rowOff>
    </xdr:from>
    <xdr:to>
      <xdr:col>34</xdr:col>
      <xdr:colOff>554983</xdr:colOff>
      <xdr:row>30</xdr:row>
      <xdr:rowOff>29377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CA2832-F2B3-4B13-8C6C-90D0DEE40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3725" y="0"/>
          <a:ext cx="18147658" cy="57443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76200</xdr:rowOff>
    </xdr:from>
    <xdr:to>
      <xdr:col>29</xdr:col>
      <xdr:colOff>478784</xdr:colOff>
      <xdr:row>32</xdr:row>
      <xdr:rowOff>115130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106D7E-35E8-466C-8D42-D8349B2C6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6700"/>
          <a:ext cx="18157184" cy="59444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390525</xdr:colOff>
      <xdr:row>1</xdr:row>
      <xdr:rowOff>57150</xdr:rowOff>
    </xdr:from>
    <xdr:to>
      <xdr:col>28</xdr:col>
      <xdr:colOff>478785</xdr:colOff>
      <xdr:row>27</xdr:row>
      <xdr:rowOff>135870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5374A5-B484-4375-A245-1B481832F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19325" y="247650"/>
          <a:ext cx="15328260" cy="50317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83"/>
  <sheetViews>
    <sheetView tabSelected="1" topLeftCell="A28" zoomScaleNormal="100" workbookViewId="0">
      <selection activeCell="R51" sqref="R5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740</v>
      </c>
      <c r="C3" s="4">
        <f>B3*1.2</f>
        <v>888</v>
      </c>
      <c r="D3" s="4">
        <f t="shared" ref="D3:D14" si="2">C3*1.2</f>
        <v>1065.5999999999999</v>
      </c>
      <c r="E3" s="5">
        <f t="shared" ref="E3:E14" si="3">R3</f>
        <v>12900000</v>
      </c>
      <c r="F3" s="9">
        <f t="shared" ref="F3:F14" si="4">ROUND((E3/B3),0)</f>
        <v>17432</v>
      </c>
      <c r="G3" s="9">
        <f t="shared" ref="G3:G14" si="5">ROUND((E3/C3),0)</f>
        <v>14527</v>
      </c>
      <c r="H3" s="9">
        <f t="shared" ref="H3:H14" si="6">ROUND((E3/D3),0)</f>
        <v>12106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740</v>
      </c>
      <c r="R3" s="2">
        <v>12900000</v>
      </c>
    </row>
    <row r="4" spans="1:20" x14ac:dyDescent="0.25">
      <c r="A4" s="4">
        <f t="shared" ref="A4:A9" si="9">N4</f>
        <v>0</v>
      </c>
      <c r="B4" s="4">
        <f t="shared" ref="B4:B9" si="10">Q4</f>
        <v>718</v>
      </c>
      <c r="C4" s="4">
        <f t="shared" ref="C4:C9" si="11">B4*1.2</f>
        <v>861.6</v>
      </c>
      <c r="D4" s="4">
        <f t="shared" ref="D4:D9" si="12">C4*1.2</f>
        <v>1033.92</v>
      </c>
      <c r="E4" s="5">
        <f t="shared" ref="E4:E9" si="13">R4</f>
        <v>13775000</v>
      </c>
      <c r="F4" s="9">
        <f t="shared" ref="F4:F9" si="14">ROUND((E4/B4),0)</f>
        <v>19185</v>
      </c>
      <c r="G4" s="9">
        <f t="shared" ref="G4:G9" si="15">ROUND((E4/C4),0)</f>
        <v>15988</v>
      </c>
      <c r="H4" s="9">
        <f t="shared" ref="H4:H9" si="16">ROUND((E4/D4),0)</f>
        <v>13323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718</v>
      </c>
      <c r="R4" s="2">
        <v>13775000</v>
      </c>
    </row>
    <row r="5" spans="1:20" x14ac:dyDescent="0.25">
      <c r="A5" s="4">
        <f t="shared" si="9"/>
        <v>0</v>
      </c>
      <c r="B5" s="4">
        <f t="shared" si="10"/>
        <v>1080</v>
      </c>
      <c r="C5" s="4">
        <f t="shared" si="11"/>
        <v>1296</v>
      </c>
      <c r="D5" s="4">
        <f t="shared" si="12"/>
        <v>1555.2</v>
      </c>
      <c r="E5" s="5">
        <f t="shared" si="13"/>
        <v>16240490</v>
      </c>
      <c r="F5" s="9">
        <f t="shared" si="14"/>
        <v>15037</v>
      </c>
      <c r="G5" s="9">
        <f t="shared" si="15"/>
        <v>12531</v>
      </c>
      <c r="H5" s="9">
        <f t="shared" si="16"/>
        <v>10443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1080</v>
      </c>
      <c r="R5" s="2">
        <v>16240490</v>
      </c>
    </row>
    <row r="6" spans="1:20" x14ac:dyDescent="0.25">
      <c r="A6" s="4">
        <f t="shared" si="9"/>
        <v>0</v>
      </c>
      <c r="B6" s="4">
        <f t="shared" si="10"/>
        <v>1080</v>
      </c>
      <c r="C6" s="4">
        <f t="shared" si="11"/>
        <v>1296</v>
      </c>
      <c r="D6" s="4">
        <f t="shared" si="12"/>
        <v>1555.2</v>
      </c>
      <c r="E6" s="5">
        <f t="shared" si="13"/>
        <v>17482110</v>
      </c>
      <c r="F6" s="9">
        <f t="shared" si="14"/>
        <v>16187</v>
      </c>
      <c r="G6" s="9">
        <f t="shared" si="15"/>
        <v>13489</v>
      </c>
      <c r="H6" s="9">
        <f t="shared" si="16"/>
        <v>11241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1080</v>
      </c>
      <c r="R6" s="2">
        <v>17482110</v>
      </c>
    </row>
    <row r="7" spans="1:20" x14ac:dyDescent="0.25">
      <c r="A7" s="4">
        <f t="shared" si="9"/>
        <v>0</v>
      </c>
      <c r="B7" s="4">
        <f t="shared" si="10"/>
        <v>985</v>
      </c>
      <c r="C7" s="4">
        <f t="shared" si="11"/>
        <v>1182</v>
      </c>
      <c r="D7" s="4">
        <f t="shared" si="12"/>
        <v>1418.3999999999999</v>
      </c>
      <c r="E7" s="5">
        <f t="shared" si="13"/>
        <v>15625440</v>
      </c>
      <c r="F7" s="9">
        <f t="shared" si="14"/>
        <v>15863</v>
      </c>
      <c r="G7" s="9">
        <f t="shared" si="15"/>
        <v>13219</v>
      </c>
      <c r="H7" s="9">
        <f t="shared" si="16"/>
        <v>11016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985</v>
      </c>
      <c r="R7" s="2">
        <v>15625440</v>
      </c>
    </row>
    <row r="8" spans="1:20" x14ac:dyDescent="0.25">
      <c r="A8" s="4">
        <f t="shared" si="9"/>
        <v>0</v>
      </c>
      <c r="B8" s="4">
        <f t="shared" si="10"/>
        <v>1317</v>
      </c>
      <c r="C8" s="4">
        <f t="shared" si="11"/>
        <v>1580.3999999999999</v>
      </c>
      <c r="D8" s="4">
        <f t="shared" si="12"/>
        <v>1896.4799999999998</v>
      </c>
      <c r="E8" s="5">
        <f t="shared" si="13"/>
        <v>21745200</v>
      </c>
      <c r="F8" s="9">
        <f t="shared" si="14"/>
        <v>16511</v>
      </c>
      <c r="G8" s="9">
        <f t="shared" si="15"/>
        <v>13759</v>
      </c>
      <c r="H8" s="9">
        <f t="shared" si="16"/>
        <v>11466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1317</v>
      </c>
      <c r="R8" s="2">
        <v>21745200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ref="Q9" si="19">P9/1.2</f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1076</v>
      </c>
      <c r="C16" s="4">
        <f>B16*1.2</f>
        <v>1291.2</v>
      </c>
      <c r="D16" s="4">
        <f t="shared" ref="D16:D28" si="34">C16*1.2</f>
        <v>1549.44</v>
      </c>
      <c r="E16" s="5">
        <f t="shared" ref="E16:E28" si="35">R16</f>
        <v>17700000</v>
      </c>
      <c r="F16" s="9">
        <f t="shared" ref="F16:F28" si="36">ROUND((E16/B16),0)</f>
        <v>16450</v>
      </c>
      <c r="G16" s="9">
        <f t="shared" ref="G16:G28" si="37">ROUND((E16/C16),0)</f>
        <v>13708</v>
      </c>
      <c r="H16" s="9">
        <f t="shared" ref="H16:H28" si="38">ROUND((E16/D16),0)</f>
        <v>11423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1076</v>
      </c>
      <c r="R16" s="2">
        <v>17700000</v>
      </c>
    </row>
    <row r="17" spans="1:24" x14ac:dyDescent="0.25">
      <c r="A17" s="4">
        <f t="shared" si="32"/>
        <v>0</v>
      </c>
      <c r="B17" s="4">
        <f t="shared" si="33"/>
        <v>1722</v>
      </c>
      <c r="C17" s="4">
        <f t="shared" ref="C17:C28" si="41">B17*1.2</f>
        <v>2066.4</v>
      </c>
      <c r="D17" s="4">
        <f t="shared" si="34"/>
        <v>2479.6799999999998</v>
      </c>
      <c r="E17" s="5">
        <f t="shared" si="35"/>
        <v>20000000</v>
      </c>
      <c r="F17" s="9">
        <f t="shared" si="36"/>
        <v>11614</v>
      </c>
      <c r="G17" s="9">
        <f t="shared" si="37"/>
        <v>9679</v>
      </c>
      <c r="H17" s="9">
        <f t="shared" si="38"/>
        <v>8066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1722</v>
      </c>
      <c r="R17" s="2">
        <v>20000000</v>
      </c>
    </row>
    <row r="18" spans="1:24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16500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14000</v>
      </c>
      <c r="X31" s="22"/>
    </row>
    <row r="32" spans="1:24" ht="15.75" x14ac:dyDescent="0.25">
      <c r="D32" t="s">
        <v>41</v>
      </c>
      <c r="E32">
        <v>137.03</v>
      </c>
      <c r="F32" s="7">
        <f>E32*10.764</f>
        <v>1474.99092</v>
      </c>
      <c r="G32" s="6"/>
      <c r="H32" s="6" t="s">
        <v>48</v>
      </c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D33" t="s">
        <v>42</v>
      </c>
      <c r="E33">
        <v>7.95</v>
      </c>
      <c r="F33" s="7">
        <f>E33*10.764</f>
        <v>85.573799999999991</v>
      </c>
      <c r="H33">
        <v>1355</v>
      </c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4:25" ht="15.75" x14ac:dyDescent="0.25">
      <c r="F34" s="7">
        <f>SUM(F32:F33)</f>
        <v>1560.5647199999999</v>
      </c>
      <c r="H34">
        <v>101</v>
      </c>
      <c r="I34" t="s">
        <v>42</v>
      </c>
      <c r="S34" s="10"/>
      <c r="T34" s="10"/>
      <c r="U34" s="17" t="s">
        <v>18</v>
      </c>
      <c r="V34" s="23"/>
      <c r="W34" s="24">
        <f>W35-W33</f>
        <v>62</v>
      </c>
      <c r="X34" s="24">
        <v>2026</v>
      </c>
    </row>
    <row r="35" spans="4:25" ht="15.75" x14ac:dyDescent="0.25">
      <c r="H35">
        <f>SUM(H33:H34)</f>
        <v>1456</v>
      </c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-3</v>
      </c>
      <c r="X36" s="24"/>
    </row>
    <row r="37" spans="4:25" ht="15.75" x14ac:dyDescent="0.25">
      <c r="E37" t="s">
        <v>44</v>
      </c>
      <c r="U37" s="17"/>
      <c r="V37" s="26"/>
      <c r="W37" s="27">
        <v>0</v>
      </c>
      <c r="X37" s="27"/>
    </row>
    <row r="38" spans="4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4:25" ht="15.75" x14ac:dyDescent="0.25">
      <c r="E39" t="s">
        <v>45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4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14000</v>
      </c>
      <c r="X40" s="22"/>
    </row>
    <row r="41" spans="4:25" ht="15.75" x14ac:dyDescent="0.25">
      <c r="D41">
        <v>5.95</v>
      </c>
      <c r="E41">
        <v>3.7</v>
      </c>
      <c r="F41" s="7">
        <f>D41*E41</f>
        <v>22.015000000000001</v>
      </c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D42">
        <v>1.5</v>
      </c>
      <c r="E42">
        <v>2.83</v>
      </c>
      <c r="F42" s="7">
        <f t="shared" ref="F42:F54" si="53">D42*E42</f>
        <v>4.2450000000000001</v>
      </c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16500</v>
      </c>
      <c r="X42" s="22"/>
    </row>
    <row r="43" spans="4:25" ht="15.75" x14ac:dyDescent="0.25">
      <c r="D43">
        <v>5.3</v>
      </c>
      <c r="E43">
        <v>0.3</v>
      </c>
      <c r="F43" s="7">
        <f t="shared" si="53"/>
        <v>1.5899999999999999</v>
      </c>
      <c r="S43" s="10"/>
      <c r="T43" s="10"/>
      <c r="U43" s="23"/>
      <c r="V43" s="23"/>
      <c r="W43" s="24"/>
      <c r="X43" s="24"/>
    </row>
    <row r="44" spans="4:25" ht="15.75" x14ac:dyDescent="0.25">
      <c r="D44">
        <v>5.3250000000000002</v>
      </c>
      <c r="E44">
        <v>0.15</v>
      </c>
      <c r="F44" s="7">
        <f t="shared" si="53"/>
        <v>0.79874999999999996</v>
      </c>
      <c r="S44" s="10"/>
      <c r="T44" s="10"/>
      <c r="U44" s="28" t="s">
        <v>38</v>
      </c>
      <c r="V44" s="30"/>
      <c r="W44" s="25">
        <v>1456</v>
      </c>
      <c r="X44" s="24" t="s">
        <v>49</v>
      </c>
    </row>
    <row r="45" spans="4:25" ht="15.75" x14ac:dyDescent="0.25">
      <c r="D45">
        <v>1.9550000000000001</v>
      </c>
      <c r="E45">
        <v>1</v>
      </c>
      <c r="F45" s="7">
        <f t="shared" si="53"/>
        <v>1.9550000000000001</v>
      </c>
      <c r="P45" s="13" t="s">
        <v>30</v>
      </c>
      <c r="Q45" s="44" t="s">
        <v>43</v>
      </c>
      <c r="R45" s="44"/>
      <c r="S45" s="44"/>
      <c r="T45" s="11"/>
      <c r="U45" s="17" t="s">
        <v>24</v>
      </c>
      <c r="V45" s="31"/>
      <c r="W45" s="32">
        <f>W42*W44+X46</f>
        <v>24024000</v>
      </c>
      <c r="X45" s="33">
        <v>1500000</v>
      </c>
      <c r="Y45" s="15">
        <f>W45+X45</f>
        <v>25524000</v>
      </c>
    </row>
    <row r="46" spans="4:25" ht="15.75" x14ac:dyDescent="0.25">
      <c r="D46">
        <v>1.375</v>
      </c>
      <c r="E46">
        <v>1.35</v>
      </c>
      <c r="F46" s="7">
        <f t="shared" si="53"/>
        <v>1.8562500000000002</v>
      </c>
      <c r="Q46" s="44"/>
      <c r="R46" s="44"/>
      <c r="S46" s="44"/>
      <c r="T46" s="10"/>
      <c r="U46" s="17" t="s">
        <v>25</v>
      </c>
      <c r="V46" s="23"/>
      <c r="W46" s="34">
        <f>W45*0.9</f>
        <v>21621600</v>
      </c>
      <c r="X46" s="35"/>
      <c r="Y46" s="15">
        <f>W46*0.9</f>
        <v>19459440</v>
      </c>
    </row>
    <row r="47" spans="4:25" ht="15.75" x14ac:dyDescent="0.25">
      <c r="D47">
        <v>1.375</v>
      </c>
      <c r="E47">
        <v>0.8</v>
      </c>
      <c r="F47" s="7">
        <f t="shared" si="53"/>
        <v>1.1000000000000001</v>
      </c>
      <c r="Q47" s="44"/>
      <c r="R47" s="44"/>
      <c r="S47" s="44"/>
      <c r="T47" s="10"/>
      <c r="U47" s="17" t="s">
        <v>26</v>
      </c>
      <c r="V47" s="23"/>
      <c r="W47" s="34">
        <f>W45*0.8</f>
        <v>19219200</v>
      </c>
      <c r="X47" s="34"/>
      <c r="Y47" s="15">
        <f>W47*0.8</f>
        <v>15375360</v>
      </c>
    </row>
    <row r="48" spans="4:25" ht="15.75" x14ac:dyDescent="0.25">
      <c r="D48">
        <v>0.8</v>
      </c>
      <c r="E48">
        <v>0.6</v>
      </c>
      <c r="F48" s="7">
        <f t="shared" si="53"/>
        <v>0.48</v>
      </c>
      <c r="O48" s="10"/>
      <c r="P48" s="10"/>
      <c r="Q48" s="44"/>
      <c r="R48" s="44"/>
      <c r="S48" s="44"/>
      <c r="T48" s="10"/>
      <c r="U48" s="17"/>
      <c r="V48" s="23"/>
      <c r="W48" s="36"/>
      <c r="X48" s="24"/>
    </row>
    <row r="49" spans="4:24" ht="15.75" x14ac:dyDescent="0.25">
      <c r="D49">
        <v>2.4750000000000001</v>
      </c>
      <c r="E49">
        <v>3.4750000000000001</v>
      </c>
      <c r="F49" s="7">
        <f t="shared" si="53"/>
        <v>8.6006250000000009</v>
      </c>
      <c r="Q49" s="44"/>
      <c r="R49" s="44"/>
      <c r="S49" s="44"/>
      <c r="U49" s="37" t="s">
        <v>27</v>
      </c>
      <c r="V49" s="38"/>
      <c r="W49" s="39">
        <f>W30*W44</f>
        <v>3640000</v>
      </c>
      <c r="X49" s="39"/>
    </row>
    <row r="50" spans="4:24" ht="15.75" x14ac:dyDescent="0.25">
      <c r="D50">
        <v>2.17</v>
      </c>
      <c r="E50">
        <v>0.6</v>
      </c>
      <c r="F50" s="7">
        <f t="shared" si="53"/>
        <v>1.3019999999999998</v>
      </c>
      <c r="U50" s="17" t="s">
        <v>28</v>
      </c>
      <c r="V50" s="23"/>
      <c r="W50" s="36"/>
      <c r="X50" s="36"/>
    </row>
    <row r="51" spans="4:24" ht="15.75" x14ac:dyDescent="0.25">
      <c r="D51">
        <v>0.62</v>
      </c>
      <c r="E51">
        <v>1</v>
      </c>
      <c r="F51" s="7">
        <f t="shared" si="53"/>
        <v>0.62</v>
      </c>
      <c r="U51" s="40" t="s">
        <v>29</v>
      </c>
      <c r="V51" s="36"/>
      <c r="W51" s="34">
        <f>W45*0.025/12</f>
        <v>50050</v>
      </c>
      <c r="X51" s="34"/>
    </row>
    <row r="52" spans="4:24" x14ac:dyDescent="0.25">
      <c r="D52">
        <v>3.35</v>
      </c>
      <c r="E52">
        <v>4.625</v>
      </c>
      <c r="F52" s="7">
        <f t="shared" si="53"/>
        <v>15.49375</v>
      </c>
    </row>
    <row r="53" spans="4:24" x14ac:dyDescent="0.25">
      <c r="D53">
        <v>0.2</v>
      </c>
      <c r="E53">
        <v>2.4500000000000002</v>
      </c>
      <c r="F53" s="7">
        <f t="shared" si="53"/>
        <v>0.49000000000000005</v>
      </c>
    </row>
    <row r="54" spans="4:24" x14ac:dyDescent="0.25">
      <c r="D54">
        <v>1.62</v>
      </c>
      <c r="E54">
        <v>2.4500000000000002</v>
      </c>
      <c r="F54" s="7">
        <f t="shared" si="53"/>
        <v>3.9690000000000007</v>
      </c>
    </row>
    <row r="55" spans="4:24" x14ac:dyDescent="0.25">
      <c r="F55" s="7">
        <f>SUM(F41:F54)</f>
        <v>64.515374999999992</v>
      </c>
      <c r="G55">
        <f>F55*10.764</f>
        <v>694.44349649999992</v>
      </c>
    </row>
    <row r="58" spans="4:24" x14ac:dyDescent="0.25">
      <c r="D58">
        <v>1.675</v>
      </c>
      <c r="E58">
        <v>5.625</v>
      </c>
      <c r="F58" s="7">
        <f t="shared" ref="F58" si="54">D58*E58</f>
        <v>9.421875</v>
      </c>
      <c r="G58">
        <f>F58*10.764</f>
        <v>101.4170625</v>
      </c>
    </row>
    <row r="61" spans="4:24" x14ac:dyDescent="0.25">
      <c r="E61" t="s">
        <v>46</v>
      </c>
    </row>
    <row r="63" spans="4:24" x14ac:dyDescent="0.25">
      <c r="D63">
        <v>1.5</v>
      </c>
      <c r="E63">
        <v>2.83</v>
      </c>
      <c r="F63" s="7">
        <f>D63*E63</f>
        <v>4.2450000000000001</v>
      </c>
    </row>
    <row r="64" spans="4:24" x14ac:dyDescent="0.25">
      <c r="D64">
        <v>1.375</v>
      </c>
      <c r="E64">
        <v>0.8</v>
      </c>
      <c r="F64" s="7">
        <f t="shared" ref="F64:F76" si="55">D64*E64</f>
        <v>1.1000000000000001</v>
      </c>
    </row>
    <row r="65" spans="4:7" x14ac:dyDescent="0.25">
      <c r="D65">
        <v>1.375</v>
      </c>
      <c r="E65">
        <v>1.35</v>
      </c>
      <c r="F65" s="7">
        <f t="shared" si="55"/>
        <v>1.8562500000000002</v>
      </c>
    </row>
    <row r="66" spans="4:7" x14ac:dyDescent="0.25">
      <c r="D66">
        <v>1.405</v>
      </c>
      <c r="E66">
        <v>1</v>
      </c>
      <c r="F66" s="7">
        <f t="shared" si="55"/>
        <v>1.405</v>
      </c>
    </row>
    <row r="67" spans="4:7" x14ac:dyDescent="0.25">
      <c r="D67">
        <v>0.8</v>
      </c>
      <c r="E67">
        <v>0.6</v>
      </c>
      <c r="F67" s="7">
        <f t="shared" si="55"/>
        <v>0.48</v>
      </c>
    </row>
    <row r="68" spans="4:7" x14ac:dyDescent="0.25">
      <c r="D68">
        <v>1.645</v>
      </c>
      <c r="E68">
        <v>1</v>
      </c>
      <c r="F68" s="7">
        <f t="shared" si="55"/>
        <v>1.645</v>
      </c>
    </row>
    <row r="69" spans="4:7" x14ac:dyDescent="0.25">
      <c r="D69">
        <v>2.95</v>
      </c>
      <c r="E69">
        <v>2.6</v>
      </c>
      <c r="F69" s="7">
        <f t="shared" si="55"/>
        <v>7.6700000000000008</v>
      </c>
    </row>
    <row r="70" spans="4:7" x14ac:dyDescent="0.25">
      <c r="D70">
        <v>2.17</v>
      </c>
      <c r="E70">
        <v>0.6</v>
      </c>
      <c r="F70" s="7">
        <f t="shared" si="55"/>
        <v>1.3019999999999998</v>
      </c>
    </row>
    <row r="71" spans="4:7" x14ac:dyDescent="0.25">
      <c r="D71">
        <v>3.35</v>
      </c>
      <c r="E71">
        <v>4.625</v>
      </c>
      <c r="F71" s="7">
        <f t="shared" si="55"/>
        <v>15.49375</v>
      </c>
    </row>
    <row r="72" spans="4:7" x14ac:dyDescent="0.25">
      <c r="D72">
        <v>0.2</v>
      </c>
      <c r="E72">
        <v>2.4500000000000002</v>
      </c>
      <c r="F72" s="7">
        <f t="shared" si="55"/>
        <v>0.49000000000000005</v>
      </c>
    </row>
    <row r="73" spans="4:7" x14ac:dyDescent="0.25">
      <c r="D73">
        <v>1.62</v>
      </c>
      <c r="E73">
        <v>2.4500000000000002</v>
      </c>
      <c r="F73" s="7">
        <f t="shared" si="55"/>
        <v>3.9690000000000007</v>
      </c>
    </row>
    <row r="74" spans="4:7" x14ac:dyDescent="0.25">
      <c r="D74">
        <v>5.3</v>
      </c>
      <c r="E74">
        <v>0.35</v>
      </c>
      <c r="F74" s="7">
        <f t="shared" si="55"/>
        <v>1.8549999999999998</v>
      </c>
    </row>
    <row r="75" spans="4:7" x14ac:dyDescent="0.25">
      <c r="D75">
        <v>5.6</v>
      </c>
      <c r="E75">
        <v>1.65</v>
      </c>
      <c r="F75" s="7">
        <f t="shared" si="55"/>
        <v>9.2399999999999984</v>
      </c>
    </row>
    <row r="76" spans="4:7" x14ac:dyDescent="0.25">
      <c r="D76">
        <v>2.6</v>
      </c>
      <c r="E76">
        <v>0.92500000000000004</v>
      </c>
      <c r="F76" s="7">
        <f t="shared" si="55"/>
        <v>2.4050000000000002</v>
      </c>
    </row>
    <row r="77" spans="4:7" x14ac:dyDescent="0.25">
      <c r="F77" s="7">
        <f>SUM(F63:F76)</f>
        <v>53.156000000000006</v>
      </c>
      <c r="G77">
        <f>F77*10.764</f>
        <v>572.17118400000004</v>
      </c>
    </row>
    <row r="79" spans="4:7" x14ac:dyDescent="0.25">
      <c r="E79" t="s">
        <v>47</v>
      </c>
    </row>
    <row r="81" spans="4:7" x14ac:dyDescent="0.25">
      <c r="D81">
        <v>3.8010000000000002</v>
      </c>
      <c r="E81">
        <v>2.15</v>
      </c>
      <c r="F81" s="7">
        <f t="shared" ref="F81" si="56">D81*E81</f>
        <v>8.1721500000000002</v>
      </c>
      <c r="G81">
        <f>F81*10.764</f>
        <v>87.965022599999998</v>
      </c>
    </row>
    <row r="82" spans="4:7" x14ac:dyDescent="0.25">
      <c r="G82">
        <f>G55+G77+G81</f>
        <v>1354.5797030999997</v>
      </c>
    </row>
    <row r="83" spans="4:7" x14ac:dyDescent="0.25">
      <c r="F83" s="7" t="s">
        <v>42</v>
      </c>
      <c r="G83">
        <v>101</v>
      </c>
    </row>
  </sheetData>
  <mergeCells count="4">
    <mergeCell ref="A15:R15"/>
    <mergeCell ref="A2:R2"/>
    <mergeCell ref="P36:T36"/>
    <mergeCell ref="Q45:S49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M41:N45"/>
  <sheetViews>
    <sheetView topLeftCell="A10" zoomScaleNormal="100" workbookViewId="0">
      <selection activeCell="N45" sqref="N45"/>
    </sheetView>
  </sheetViews>
  <sheetFormatPr defaultRowHeight="15" x14ac:dyDescent="0.25"/>
  <cols>
    <col min="14" max="14" width="15" customWidth="1"/>
  </cols>
  <sheetData>
    <row r="41" spans="13:14" x14ac:dyDescent="0.25">
      <c r="M41">
        <v>89.91</v>
      </c>
    </row>
    <row r="42" spans="13:14" x14ac:dyDescent="0.25">
      <c r="M42">
        <v>3.2</v>
      </c>
    </row>
    <row r="43" spans="13:14" x14ac:dyDescent="0.25">
      <c r="M43">
        <v>4.57</v>
      </c>
    </row>
    <row r="44" spans="13:14" x14ac:dyDescent="0.25">
      <c r="M44">
        <v>2.64</v>
      </c>
    </row>
    <row r="45" spans="13:14" x14ac:dyDescent="0.25">
      <c r="M45">
        <f>SUM(M41:M44)</f>
        <v>100.32000000000001</v>
      </c>
      <c r="N45">
        <f>M45*10.764</f>
        <v>1079.84448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R34:S38"/>
  <sheetViews>
    <sheetView topLeftCell="F4" zoomScaleNormal="100" workbookViewId="0">
      <selection activeCell="S38" sqref="S38"/>
    </sheetView>
  </sheetViews>
  <sheetFormatPr defaultRowHeight="15" x14ac:dyDescent="0.25"/>
  <sheetData>
    <row r="34" spans="18:19" x14ac:dyDescent="0.25">
      <c r="R34">
        <v>89.91</v>
      </c>
    </row>
    <row r="35" spans="18:19" x14ac:dyDescent="0.25">
      <c r="R35">
        <v>3.2</v>
      </c>
    </row>
    <row r="36" spans="18:19" x14ac:dyDescent="0.25">
      <c r="R36">
        <v>4.57</v>
      </c>
    </row>
    <row r="37" spans="18:19" x14ac:dyDescent="0.25">
      <c r="R37">
        <v>2.64</v>
      </c>
    </row>
    <row r="38" spans="18:19" x14ac:dyDescent="0.25">
      <c r="R38">
        <f>SUM(R34:R37)</f>
        <v>100.32000000000001</v>
      </c>
      <c r="S38">
        <f>R38*10.764</f>
        <v>1079.84448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39"/>
  <sheetViews>
    <sheetView topLeftCell="A7" workbookViewId="0">
      <selection activeCell="N39" sqref="N39"/>
    </sheetView>
  </sheetViews>
  <sheetFormatPr defaultRowHeight="15" x14ac:dyDescent="0.25"/>
  <sheetData>
    <row r="1" spans="1:1" x14ac:dyDescent="0.25">
      <c r="A1" s="6"/>
    </row>
    <row r="35" spans="13:14" x14ac:dyDescent="0.25">
      <c r="M35">
        <v>82.34</v>
      </c>
    </row>
    <row r="36" spans="13:14" x14ac:dyDescent="0.25">
      <c r="M36">
        <v>2.64</v>
      </c>
    </row>
    <row r="37" spans="13:14" x14ac:dyDescent="0.25">
      <c r="M37">
        <v>2.39</v>
      </c>
    </row>
    <row r="38" spans="13:14" x14ac:dyDescent="0.25">
      <c r="M38">
        <v>4.13</v>
      </c>
    </row>
    <row r="39" spans="13:14" x14ac:dyDescent="0.25">
      <c r="M39">
        <f>SUM(M35:M38)</f>
        <v>91.5</v>
      </c>
      <c r="N39">
        <f>M39*10.764</f>
        <v>984.90599999999995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N32:O35"/>
  <sheetViews>
    <sheetView topLeftCell="A4" zoomScaleNormal="100" workbookViewId="0">
      <selection activeCell="B40" sqref="B40"/>
    </sheetView>
  </sheetViews>
  <sheetFormatPr defaultRowHeight="15" x14ac:dyDescent="0.25"/>
  <sheetData>
    <row r="32" spans="14:14" x14ac:dyDescent="0.25">
      <c r="N32">
        <v>110.31</v>
      </c>
    </row>
    <row r="33" spans="14:15" x14ac:dyDescent="0.25">
      <c r="N33">
        <v>9.1</v>
      </c>
    </row>
    <row r="34" spans="14:15" x14ac:dyDescent="0.25">
      <c r="N34">
        <v>2.96</v>
      </c>
    </row>
    <row r="35" spans="14:15" x14ac:dyDescent="0.25">
      <c r="N35">
        <f>SUM(N32:N34)</f>
        <v>122.36999999999999</v>
      </c>
      <c r="O35">
        <f>N35*10.764</f>
        <v>1317.1906799999999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2024-04-05T12:26:05Z</dcterms:modified>
</cp:coreProperties>
</file>