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April 2024\RAJESH D GULATI - SBI - Approx\"/>
    </mc:Choice>
  </mc:AlternateContent>
  <xr:revisionPtr revIDLastSave="0" documentId="13_ncr:1_{AE0492C0-3F30-4367-9389-9258F9CAC1D7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0" i="4" l="1"/>
  <c r="F35" i="4"/>
  <c r="F34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B20" i="4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<sst xmlns="http://schemas.openxmlformats.org/spreadsheetml/2006/main" count="50" uniqueCount="44">
  <si>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</si>
  <si>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</si>
  <si>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</si>
  <si>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</si>
  <si>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</si>
  <si>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</si>
  <si>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</si>
  <si>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</si>
  <si>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</si>
  <si>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</si>
  <si>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</si>
  <si>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</si>
  <si>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</si>
  <si>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</si>
  <si>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</si>
  <si>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</si>
  <si>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</si>
  <si>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</si>
  <si>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</si>
  <si>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</si>
  <si>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</si>
  <si>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</si>
  <si>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</si>
  <si>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</si>
  <si>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</si>
  <si>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</si>
  <si>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</si>
  <si>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</si>
  <si>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</si>
  <si>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</si>
  <si>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</si>
  <si>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</si>
  <si>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</si>
  <si>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</si>
  <si>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</si>
  <si>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</si>
  <si>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</si>
  <si>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</si>
  <si>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</si>
  <si>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RASMECCC Panvel ) - RAJESH D GULATI</t>
  </si>
  <si>
    <t>Agree CA</t>
  </si>
  <si>
    <t>Agree BUA</t>
  </si>
  <si>
    <t>As per OC</t>
  </si>
  <si>
    <t>FMV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</si>
</sst>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535942</xdr:colOff>
      <xdr:row>35</xdr:row>
      <xdr:rowOff>124709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1C7901-4B32-46B9-B82F-5F688565D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14342" cy="633500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564521</xdr:colOff>
      <xdr:row>46</xdr:row>
      <xdr:rowOff>58222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59593AB-8704-4FCF-9B42-954CC8EE70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42921" cy="76782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21</xdr:col>
      <xdr:colOff>39892</xdr:colOff>
      <xdr:row>48</xdr:row>
      <xdr:rowOff>125092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F38BEC-2D57-4011-8EB4-745AD094EC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2841492" cy="907859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363702</xdr:colOff>
      <xdr:row>50</xdr:row>
      <xdr:rowOff>125099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5183C4-ACC4-489D-BD53-416B42A05C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555702" cy="91262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364468</xdr:colOff>
      <xdr:row>53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89A1F7-2366-4910-8DEA-984374740A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42868" cy="892617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535942</xdr:colOff>
      <xdr:row>33</xdr:row>
      <xdr:rowOff>143772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1896B26-4437-4DB4-A4FB-152549E763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14342" cy="643027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145362</xdr:colOff>
      <xdr:row>44</xdr:row>
      <xdr:rowOff>48775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67DD7C-7F5D-4490-9D21-F70409AD9F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823762" cy="8240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126310</xdr:colOff>
      <xdr:row>44</xdr:row>
      <xdr:rowOff>58301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6A7D93-DB19-424F-81C6-1D3ABB98DC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804710" cy="824980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583574</xdr:colOff>
      <xdr:row>33</xdr:row>
      <xdr:rowOff>29430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A1EC85-FDE7-49E6-B26D-0FC42D920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61974" cy="61254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22" zoomScaleNormal="100" workbookViewId="0">
      <selection activeCell="I34" sqref="I3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899</v>
      </c>
      <c r="C3" s="4">
        <f>B3*1.2</f>
        <v>1078.8</v>
      </c>
      <c r="D3" s="4">
        <f t="shared" ref="D3:D14" si="2">C3*1.2</f>
        <v>1294.56</v>
      </c>
      <c r="E3" s="5">
        <f t="shared" ref="E3:E14" si="3">R3</f>
        <v>25000000</v>
      </c>
      <c r="F3" s="9">
        <f t="shared" ref="F3:F14" si="4">ROUND((E3/B3),0)</f>
        <v>27809</v>
      </c>
      <c r="G3" s="9">
        <f t="shared" ref="G3:G14" si="5">ROUND((E3/C3),0)</f>
        <v>23174</v>
      </c>
      <c r="H3" s="9">
        <f t="shared" ref="H3:H14" si="6">ROUND((E3/D3),0)</f>
        <v>19312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899</v>
      </c>
      <c r="R3" s="2">
        <v>25000000</v>
      </c>
    </row>
    <row r="4" spans="1:20" x14ac:dyDescent="0.25">
      <c r="A4" s="4">
        <f t="shared" ref="A4:A9" si="9">N4</f>
        <v>0</v>
      </c>
      <c r="B4" s="4">
        <f t="shared" ref="B4:B9" si="10">Q4</f>
        <v>0</v>
      </c>
      <c r="C4" s="4">
        <f t="shared" ref="C4:C9" si="11">B4*1.2</f>
        <v>0</v>
      </c>
      <c r="D4" s="4">
        <f t="shared" ref="D4:D9" si="12">C4*1.2</f>
        <v>0</v>
      </c>
      <c r="E4" s="5">
        <f t="shared" ref="E4:E9" si="13">R4</f>
        <v>0</v>
      </c>
      <c r="F4" s="9" t="e">
        <f t="shared" ref="F4:F9" si="14">ROUND((E4/B4),0)</f>
        <v>#DIV/0!</v>
      </c>
      <c r="G4" s="9" t="e">
        <f t="shared" ref="G4:G9" si="15">ROUND((E4/C4),0)</f>
        <v>#DIV/0!</v>
      </c>
      <c r="H4" s="9" t="e">
        <f t="shared" ref="H4:H9" si="16">ROUND((E4/D4),0)</f>
        <v>#DIV/0!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f t="shared" ref="Q4:Q9" si="19">P4/1.2</f>
        <v>0</v>
      </c>
      <c r="R4" s="2">
        <v>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si="19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1541.6666666666667</v>
      </c>
      <c r="C16" s="4">
        <f>B16*1.2</f>
        <v>1850</v>
      </c>
      <c r="D16" s="4">
        <f t="shared" ref="D16:D28" si="34">C16*1.2</f>
        <v>2220</v>
      </c>
      <c r="E16" s="5">
        <f t="shared" ref="E16:E28" si="35">R16</f>
        <v>40000000</v>
      </c>
      <c r="F16" s="9">
        <f t="shared" ref="F16:F28" si="36">ROUND((E16/B16),0)</f>
        <v>25946</v>
      </c>
      <c r="G16" s="9">
        <f t="shared" ref="G16:G28" si="37">ROUND((E16/C16),0)</f>
        <v>21622</v>
      </c>
      <c r="H16" s="9">
        <f t="shared" ref="H16:H28" si="38">ROUND((E16/D16),0)</f>
        <v>18018</v>
      </c>
      <c r="I16" s="4" t="e">
        <f>#REF!</f>
        <v>#REF!</v>
      </c>
      <c r="J16" s="4">
        <f t="shared" ref="J16:J28" si="39">S16</f>
        <v>0</v>
      </c>
      <c r="O16">
        <v>0</v>
      </c>
      <c r="P16">
        <v>1850</v>
      </c>
      <c r="Q16">
        <f t="shared" ref="P16:Q28" si="40">P16/1.2</f>
        <v>1541.6666666666667</v>
      </c>
      <c r="R16" s="2">
        <v>40000000</v>
      </c>
    </row>
    <row r="17" spans="1:24" x14ac:dyDescent="0.25">
      <c r="A17" s="4">
        <f t="shared" si="32"/>
        <v>0</v>
      </c>
      <c r="B17" s="4">
        <f t="shared" si="33"/>
        <v>1666.6666666666667</v>
      </c>
      <c r="C17" s="4">
        <f t="shared" ref="C17:C28" si="41">B17*1.2</f>
        <v>2000</v>
      </c>
      <c r="D17" s="4">
        <f t="shared" si="34"/>
        <v>2400</v>
      </c>
      <c r="E17" s="5">
        <f t="shared" si="35"/>
        <v>75000000</v>
      </c>
      <c r="F17" s="9">
        <f t="shared" si="36"/>
        <v>45000</v>
      </c>
      <c r="G17" s="9">
        <f t="shared" si="37"/>
        <v>37500</v>
      </c>
      <c r="H17" s="9">
        <f t="shared" si="38"/>
        <v>31250</v>
      </c>
      <c r="I17" s="4" t="e">
        <f>#REF!</f>
        <v>#REF!</v>
      </c>
      <c r="J17" s="4">
        <f t="shared" si="39"/>
        <v>0</v>
      </c>
      <c r="O17">
        <v>0</v>
      </c>
      <c r="P17">
        <v>2000</v>
      </c>
      <c r="Q17">
        <f t="shared" si="40"/>
        <v>1666.6666666666667</v>
      </c>
      <c r="R17" s="2">
        <v>75000000</v>
      </c>
    </row>
    <row r="18" spans="1:24" x14ac:dyDescent="0.25">
      <c r="A18" s="4">
        <f t="shared" si="32"/>
        <v>0</v>
      </c>
      <c r="B18" s="4">
        <f t="shared" si="33"/>
        <v>1000</v>
      </c>
      <c r="C18" s="4">
        <f t="shared" si="41"/>
        <v>1200</v>
      </c>
      <c r="D18" s="4">
        <f t="shared" si="34"/>
        <v>1440</v>
      </c>
      <c r="E18" s="5">
        <f t="shared" si="35"/>
        <v>37900000</v>
      </c>
      <c r="F18" s="9">
        <f t="shared" si="36"/>
        <v>37900</v>
      </c>
      <c r="G18" s="9">
        <f t="shared" si="37"/>
        <v>31583</v>
      </c>
      <c r="H18" s="9">
        <f t="shared" si="38"/>
        <v>26319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1000</v>
      </c>
      <c r="R18" s="2">
        <v>37900000</v>
      </c>
    </row>
    <row r="19" spans="1:24" x14ac:dyDescent="0.25">
      <c r="A19" s="4">
        <f t="shared" si="32"/>
        <v>0</v>
      </c>
      <c r="B19" s="4">
        <f t="shared" si="33"/>
        <v>1000</v>
      </c>
      <c r="C19" s="4">
        <f t="shared" si="41"/>
        <v>1200</v>
      </c>
      <c r="D19" s="4">
        <f t="shared" si="34"/>
        <v>1440</v>
      </c>
      <c r="E19" s="5">
        <f t="shared" si="35"/>
        <v>32500000</v>
      </c>
      <c r="F19" s="9">
        <f t="shared" si="36"/>
        <v>32500</v>
      </c>
      <c r="G19" s="9">
        <f t="shared" si="37"/>
        <v>27083</v>
      </c>
      <c r="H19" s="9">
        <f t="shared" si="38"/>
        <v>22569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1000</v>
      </c>
      <c r="R19" s="2">
        <v>32500000</v>
      </c>
    </row>
    <row r="20" spans="1:24" x14ac:dyDescent="0.25">
      <c r="A20" s="4">
        <f t="shared" si="32"/>
        <v>0</v>
      </c>
      <c r="B20" s="4">
        <f t="shared" si="33"/>
        <v>1541.6666666666667</v>
      </c>
      <c r="C20" s="4">
        <f t="shared" si="41"/>
        <v>1850</v>
      </c>
      <c r="D20" s="4">
        <f t="shared" si="34"/>
        <v>2220</v>
      </c>
      <c r="E20" s="5">
        <f t="shared" si="35"/>
        <v>38000000</v>
      </c>
      <c r="F20" s="9">
        <f t="shared" si="36"/>
        <v>24649</v>
      </c>
      <c r="G20" s="9">
        <f t="shared" si="37"/>
        <v>20541</v>
      </c>
      <c r="H20" s="9">
        <f t="shared" si="38"/>
        <v>17117</v>
      </c>
      <c r="I20" s="4" t="e">
        <f>#REF!</f>
        <v>#REF!</v>
      </c>
      <c r="J20" s="4">
        <f t="shared" si="39"/>
        <v>0</v>
      </c>
      <c r="O20">
        <v>0</v>
      </c>
      <c r="P20">
        <v>1850</v>
      </c>
      <c r="Q20">
        <f t="shared" si="40"/>
        <v>1541.6666666666667</v>
      </c>
      <c r="R20" s="2">
        <v>38000000</v>
      </c>
    </row>
    <row r="21" spans="1:24" x14ac:dyDescent="0.25">
      <c r="A21" s="4">
        <f t="shared" si="32"/>
        <v>0</v>
      </c>
      <c r="B21" s="4">
        <f t="shared" si="33"/>
        <v>1000</v>
      </c>
      <c r="C21" s="4">
        <f t="shared" si="41"/>
        <v>1200</v>
      </c>
      <c r="D21" s="4">
        <f t="shared" si="34"/>
        <v>1440</v>
      </c>
      <c r="E21" s="5">
        <f t="shared" si="35"/>
        <v>41000000</v>
      </c>
      <c r="F21" s="9">
        <f t="shared" si="36"/>
        <v>41000</v>
      </c>
      <c r="G21" s="9">
        <f t="shared" si="37"/>
        <v>34167</v>
      </c>
      <c r="H21" s="9">
        <f t="shared" si="38"/>
        <v>28472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v>1000</v>
      </c>
      <c r="R21" s="2">
        <v>41000000</v>
      </c>
    </row>
    <row r="22" spans="1:24" x14ac:dyDescent="0.25">
      <c r="A22" s="4">
        <f t="shared" ref="A22:A24" si="42">N22</f>
        <v>0</v>
      </c>
      <c r="B22" s="4">
        <f t="shared" ref="B22:B24" si="43">Q22</f>
        <v>1000</v>
      </c>
      <c r="C22" s="4">
        <f t="shared" ref="C22:C24" si="44">B22*1.2</f>
        <v>1200</v>
      </c>
      <c r="D22" s="4">
        <f t="shared" ref="D22:D24" si="45">C22*1.2</f>
        <v>1440</v>
      </c>
      <c r="E22" s="5">
        <f t="shared" ref="E22:E24" si="46">R22</f>
        <v>32500000</v>
      </c>
      <c r="F22" s="9">
        <f t="shared" ref="F22:F24" si="47">ROUND((E22/B22),0)</f>
        <v>32500</v>
      </c>
      <c r="G22" s="9">
        <f t="shared" ref="G22:G24" si="48">ROUND((E22/C22),0)</f>
        <v>27083</v>
      </c>
      <c r="H22" s="9">
        <f t="shared" ref="H22:H24" si="49">ROUND((E22/D22),0)</f>
        <v>22569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v>1000</v>
      </c>
      <c r="R22" s="2">
        <v>32500000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ref="Q22:Q24" si="52">P23/1.2</f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34500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32000</v>
      </c>
      <c r="X31" s="22"/>
    </row>
    <row r="32" spans="1:24" ht="15.75" x14ac:dyDescent="0.25">
      <c r="D32" t="s">
        <v>40</v>
      </c>
      <c r="E32">
        <v>899</v>
      </c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4:25" ht="15.75" x14ac:dyDescent="0.25">
      <c r="S33" s="10"/>
      <c r="T33" s="10"/>
      <c r="U33" s="17" t="s">
        <v>17</v>
      </c>
      <c r="V33" s="23"/>
      <c r="W33" s="24">
        <f>X33-X34</f>
        <v>18</v>
      </c>
      <c r="X33" s="25">
        <v>2024</v>
      </c>
    </row>
    <row r="34" spans="4:25" ht="15.75" x14ac:dyDescent="0.25">
      <c r="D34" t="s">
        <v>41</v>
      </c>
      <c r="E34">
        <v>92.6</v>
      </c>
      <c r="F34" s="7">
        <f>E34*10.764</f>
        <v>996.74639999999988</v>
      </c>
      <c r="S34" s="10"/>
      <c r="T34" s="10"/>
      <c r="U34" s="17" t="s">
        <v>18</v>
      </c>
      <c r="V34" s="23"/>
      <c r="W34" s="24">
        <f>W35-W33</f>
        <v>42</v>
      </c>
      <c r="X34" s="24">
        <v>2006</v>
      </c>
      <c r="Y34" t="s">
        <v>42</v>
      </c>
    </row>
    <row r="35" spans="4:25" ht="15.75" x14ac:dyDescent="0.25">
      <c r="F35" s="7">
        <f>F34/E32</f>
        <v>1.108727919911012</v>
      </c>
      <c r="S35" s="10"/>
      <c r="T35" s="10"/>
      <c r="U35" s="17" t="s">
        <v>19</v>
      </c>
      <c r="V35" s="23"/>
      <c r="W35" s="24">
        <v>60</v>
      </c>
      <c r="X35" s="24"/>
    </row>
    <row r="36" spans="4:25" ht="39" customHeight="1" x14ac:dyDescent="0.25">
      <c r="P36" s="42" t="s">
        <v>39</v>
      </c>
      <c r="Q36" s="42"/>
      <c r="R36" s="42"/>
      <c r="S36" s="42"/>
      <c r="T36" s="43"/>
      <c r="U36" s="21" t="s">
        <v>20</v>
      </c>
      <c r="V36" s="23"/>
      <c r="W36" s="24">
        <f>90*W33/W35</f>
        <v>27</v>
      </c>
      <c r="X36" s="24"/>
    </row>
    <row r="37" spans="4:25" ht="15.75" x14ac:dyDescent="0.25">
      <c r="U37" s="17"/>
      <c r="V37" s="26"/>
      <c r="W37" s="27">
        <f>W36%</f>
        <v>0.27</v>
      </c>
      <c r="X37" s="27"/>
    </row>
    <row r="38" spans="4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675</v>
      </c>
      <c r="X38" s="22"/>
    </row>
    <row r="39" spans="4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1825</v>
      </c>
      <c r="X39" s="22"/>
    </row>
    <row r="40" spans="4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32000</v>
      </c>
      <c r="X40" s="22"/>
    </row>
    <row r="41" spans="4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4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33825</v>
      </c>
      <c r="X42" s="22"/>
    </row>
    <row r="43" spans="4:25" ht="15.75" x14ac:dyDescent="0.25">
      <c r="S43" s="10"/>
      <c r="T43" s="10"/>
      <c r="U43" s="23"/>
      <c r="V43" s="23"/>
      <c r="W43" s="24"/>
      <c r="X43" s="24"/>
    </row>
    <row r="44" spans="4:25" ht="15.75" x14ac:dyDescent="0.25">
      <c r="S44" s="10"/>
      <c r="T44" s="10"/>
      <c r="U44" s="28" t="s">
        <v>37</v>
      </c>
      <c r="V44" s="30"/>
      <c r="W44" s="25">
        <v>899</v>
      </c>
      <c r="X44" s="24"/>
    </row>
    <row r="45" spans="4:25" ht="15.75" x14ac:dyDescent="0.25">
      <c r="P45" s="13" t="s">
        <v>29</v>
      </c>
      <c r="S45" s="10"/>
      <c r="T45" s="11"/>
      <c r="U45" s="17" t="s">
        <v>43</v>
      </c>
      <c r="V45" s="31"/>
      <c r="W45" s="32">
        <f>W42*W44+X46</f>
        <v>30408675</v>
      </c>
      <c r="X45" s="33"/>
    </row>
    <row r="46" spans="4:25" ht="15.75" x14ac:dyDescent="0.25">
      <c r="S46" s="11"/>
      <c r="T46" s="10"/>
      <c r="U46" s="17" t="s">
        <v>24</v>
      </c>
      <c r="V46" s="23"/>
      <c r="W46" s="34">
        <f>W45*0.9</f>
        <v>27367807.5</v>
      </c>
      <c r="X46" s="35"/>
    </row>
    <row r="47" spans="4:25" ht="15.75" x14ac:dyDescent="0.25">
      <c r="S47" s="10"/>
      <c r="T47" s="10"/>
      <c r="U47" s="17" t="s">
        <v>25</v>
      </c>
      <c r="V47" s="23"/>
      <c r="W47" s="34">
        <f>W45*0.8</f>
        <v>24326940</v>
      </c>
      <c r="X47" s="34"/>
    </row>
    <row r="48" spans="4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2247500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63351.40625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5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7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4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2024-04-02T10:42:07Z</dcterms:modified>
</cp:coreProperties>
</file>