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Vashi\Nirmala Subhash Thorat\"/>
    </mc:Choice>
  </mc:AlternateContent>
  <xr:revisionPtr revIDLastSave="0" documentId="13_ncr:1_{C84825E1-32C1-4E54-BB5D-5FCF1E70422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6" i="4" l="1"/>
  <c r="Q24" i="4"/>
  <c r="P24" i="4"/>
  <c r="Q5" i="4" l="1"/>
  <c r="T5" i="4"/>
  <c r="P4" i="4"/>
  <c r="H30" i="4"/>
  <c r="H23" i="4"/>
  <c r="H21" i="4"/>
  <c r="I20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<sst xmlns="http://schemas.openxmlformats.org/spreadsheetml/2006/main" count="31" uniqueCount="26">
  <si>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</si>
  <si>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</si>
  <si>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</si>
  <si>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</si>
  <si>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</si>
  <si>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</si>
  <si>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</si>
  <si>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</si>
  <si>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</si>
  <si>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</si>
  <si>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</si>
  <si>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</si>
  <si>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</si>
  <si>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502, 5th Floor, Prabhu Shrine Co.-Op. Hsg. Soc. Ltd., Plot No. 85, Sector 22, Village - Kamothe - II,</t>
  </si>
  <si>
    <t>ca</t>
  </si>
  <si>
    <t>terrace</t>
  </si>
  <si>
    <t>rate</t>
  </si>
  <si>
    <t>fmv</t>
  </si>
  <si>
    <t>agreemetn  - 2020</t>
  </si>
  <si>
    <t>av</t>
  </si>
  <si>
    <t>sd</t>
  </si>
  <si>
    <t>rd</t>
  </si>
  <si>
    <t>bv</t>
  </si>
  <si>
    <t>05.02.24</t>
  </si>
  <si>
    <t>OC - 2012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</si>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</sst>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600076</xdr:colOff>
      <xdr:row>36</xdr:row>
      <xdr:rowOff>28575</xdr:rowOff>
    </xdr:from>
    <xdr:to>
      <xdr:col>31</xdr:col>
      <xdr:colOff>457201</xdr:colOff>
      <xdr:row>68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0F087D-9E74-4E74-AFE7-61B883D12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305" t="8982" r="20562" b="31936"/>
        <a:stretch/>
      </xdr:blipFill>
      <xdr:spPr>
        <a:xfrm>
          <a:off x="8010526" y="7458075"/>
          <a:ext cx="10629900" cy="6076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42BD5-55D5-4C9F-BC57-A56DC6019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10</xdr:row>
      <xdr:rowOff>66674</xdr:rowOff>
    </xdr:from>
    <xdr:to>
      <xdr:col>26</xdr:col>
      <xdr:colOff>57150</xdr:colOff>
      <xdr:row>40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3E523-B2EA-43B5-94B8-8E8B6DBB3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784" t="8059" r="16343" b="35268"/>
        <a:stretch/>
      </xdr:blipFill>
      <xdr:spPr>
        <a:xfrm>
          <a:off x="3495675" y="1971674"/>
          <a:ext cx="12411075" cy="58293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5</xdr:row>
      <xdr:rowOff>190499</xdr:rowOff>
    </xdr:from>
    <xdr:to>
      <xdr:col>27</xdr:col>
      <xdr:colOff>438150</xdr:colOff>
      <xdr:row>50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E4192F-1B8C-4D82-84FB-B38F8EADB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7" t="8242" r="11187" b="9804"/>
        <a:stretch/>
      </xdr:blipFill>
      <xdr:spPr>
        <a:xfrm>
          <a:off x="828675" y="1142999"/>
          <a:ext cx="16068675" cy="84296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224118</xdr:colOff>
      <xdr:row>7</xdr:row>
      <xdr:rowOff>22412</xdr:rowOff>
    </xdr:from>
    <xdr:to>
      <xdr:col>14</xdr:col>
      <xdr:colOff>212912</xdr:colOff>
      <xdr:row>54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31CD2C-7D5F-4B74-9E9D-2696C6BC9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44" t="11329" r="55815" b="5109"/>
        <a:stretch/>
      </xdr:blipFill>
      <xdr:spPr>
        <a:xfrm>
          <a:off x="2039471" y="1355912"/>
          <a:ext cx="6645088" cy="8594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J29" zoomScaleNormal="100"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458.33333333333337</v>
      </c>
      <c r="C2" s="4">
        <f>B2*1.2</f>
        <v>550</v>
      </c>
      <c r="D2" s="4">
        <f t="shared" ref="D2:D13" si="2">C2*1.2</f>
        <v>660</v>
      </c>
      <c r="E2" s="5">
        <f t="shared" ref="E2:E13" si="3">R2</f>
        <v>5500000</v>
      </c>
      <c r="F2" s="10">
        <f t="shared" ref="F2:F13" si="4">ROUND((E2/B2),0)</f>
        <v>12000</v>
      </c>
      <c r="G2" s="10">
        <f t="shared" ref="G2:G13" si="5">ROUND((E2/C2),0)</f>
        <v>10000</v>
      </c>
      <c r="H2" s="10">
        <f t="shared" ref="H2:H13" si="6">ROUND((E2/D2),0)</f>
        <v>8333</v>
      </c>
      <c r="I2" s="4" t="e">
        <f>#REF!</f>
        <v>#REF!</v>
      </c>
      <c r="J2" s="4">
        <f t="shared" ref="J2:J13" si="7">S2</f>
        <v>0</v>
      </c>
      <c r="O2">
        <v>0</v>
      </c>
      <c r="P2">
        <v>550</v>
      </c>
      <c r="Q2">
        <f t="shared" ref="Q2:Q12" si="8">P2/1.2</f>
        <v>458.33333333333337</v>
      </c>
      <c r="R2" s="2">
        <v>5500000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5">
        <f t="shared" si="3"/>
        <v>5500000</v>
      </c>
      <c r="F3" s="15">
        <f t="shared" si="4"/>
        <v>13415</v>
      </c>
      <c r="G3" s="10">
        <f t="shared" si="5"/>
        <v>11179</v>
      </c>
      <c r="H3" s="10">
        <f t="shared" si="6"/>
        <v>9316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410</v>
      </c>
      <c r="R3" s="2">
        <v>5500000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430</v>
      </c>
      <c r="C4" s="4">
        <f t="shared" si="9"/>
        <v>516</v>
      </c>
      <c r="D4" s="4">
        <f t="shared" si="2"/>
        <v>619.19999999999993</v>
      </c>
      <c r="E4" s="5">
        <f t="shared" si="3"/>
        <v>5600000</v>
      </c>
      <c r="F4" s="15">
        <f t="shared" si="4"/>
        <v>13023</v>
      </c>
      <c r="G4" s="10">
        <f t="shared" si="5"/>
        <v>10853</v>
      </c>
      <c r="H4" s="10">
        <f t="shared" si="6"/>
        <v>9044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430</v>
      </c>
      <c r="R4" s="2">
        <v>5600000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295.073532</v>
      </c>
      <c r="C5" s="4">
        <f t="shared" si="9"/>
        <v>354.08823839999997</v>
      </c>
      <c r="D5" s="4">
        <f t="shared" si="2"/>
        <v>424.90588607999996</v>
      </c>
      <c r="E5" s="5">
        <f t="shared" si="3"/>
        <v>3500000</v>
      </c>
      <c r="F5" s="15">
        <f t="shared" si="4"/>
        <v>11861</v>
      </c>
      <c r="G5" s="10">
        <f t="shared" si="5"/>
        <v>9885</v>
      </c>
      <c r="H5" s="10">
        <f t="shared" si="6"/>
        <v>8237</v>
      </c>
      <c r="I5" s="4" t="e">
        <f>#REF!</f>
        <v>#REF!</v>
      </c>
      <c r="J5" s="4" t="str">
        <f t="shared" si="7"/>
        <v>05.02.24</v>
      </c>
      <c r="O5">
        <v>0</v>
      </c>
      <c r="P5">
        <f t="shared" si="10"/>
        <v>0</v>
      </c>
      <c r="Q5">
        <f>T5*10.764</f>
        <v>295.073532</v>
      </c>
      <c r="R5" s="2">
        <v>3500000</v>
      </c>
      <c r="S5" s="8" t="s">
        <v>23</v>
      </c>
      <c r="T5" s="8">
        <f>24.163+3.25</f>
        <v>27.413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 s="11">
        <f t="shared" si="8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321</v>
      </c>
      <c r="I19">
        <f>29.8*10.764</f>
        <v>320.7672</v>
      </c>
    </row>
    <row r="20" spans="7:24" x14ac:dyDescent="0.25">
      <c r="G20" t="s">
        <v>15</v>
      </c>
      <c r="H20">
        <v>39</v>
      </c>
      <c r="I20">
        <f>3.645*10.764</f>
        <v>39.234780000000001</v>
      </c>
    </row>
    <row r="21" spans="7:24" x14ac:dyDescent="0.25">
      <c r="H21">
        <f>H20+H19</f>
        <v>360</v>
      </c>
    </row>
    <row r="22" spans="7:24" x14ac:dyDescent="0.25">
      <c r="G22" s="6" t="s">
        <v>16</v>
      </c>
      <c r="H22" s="6">
        <v>12000</v>
      </c>
    </row>
    <row r="23" spans="7:24" x14ac:dyDescent="0.25">
      <c r="G23" t="s">
        <v>17</v>
      </c>
      <c r="H23">
        <f>H22*H21</f>
        <v>4320000</v>
      </c>
    </row>
    <row r="24" spans="7:24" x14ac:dyDescent="0.25">
      <c r="O24" t="s">
        <v>25</v>
      </c>
      <c r="P24" s="11">
        <f>1.2+1.62</f>
        <v>2.8200000000000003</v>
      </c>
      <c r="Q24" s="11">
        <f>P24*10.764</f>
        <v>30.354480000000002</v>
      </c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I26" t="s">
        <v>24</v>
      </c>
      <c r="O26" t="s">
        <v>14</v>
      </c>
      <c r="P26" s="11">
        <f>P28-P27</f>
        <v>344</v>
      </c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3800000</v>
      </c>
      <c r="O27" t="s">
        <v>25</v>
      </c>
      <c r="P27" s="11">
        <v>30</v>
      </c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114000</v>
      </c>
      <c r="P28" s="11">
        <v>374</v>
      </c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H30">
        <f>SUM(H27:H29)</f>
        <v>3944000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2024-04-12T07:30:25Z</dcterms:modified>
</cp:coreProperties>
</file>