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port Drafting\BOB\AO Office\Atul Diwate\"/>
    </mc:Choice>
  </mc:AlternateContent>
  <bookViews>
    <workbookView xWindow="-120" yWindow="-120" windowWidth="20730" windowHeight="11160" tabRatio="932" activeTab="5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52511"/>
</workbook>
</file>

<file path=xl/calcChain.xml><?xml version="1.0" encoding="utf-8"?>
<calcChain xmlns="http://schemas.openxmlformats.org/spreadsheetml/2006/main">
  <c r="P3" i="4" l="1"/>
  <c r="J3" i="4"/>
  <c r="I3" i="4"/>
  <c r="E3" i="4"/>
  <c r="B3" i="4"/>
  <c r="C3" i="4" s="1"/>
  <c r="D3" i="4" s="1"/>
  <c r="A3" i="4"/>
  <c r="P2" i="4"/>
  <c r="Q2" i="4" s="1"/>
  <c r="B2" i="4" s="1"/>
  <c r="C2" i="4" s="1"/>
  <c r="D2" i="4" s="1"/>
  <c r="J2" i="4"/>
  <c r="I2" i="4"/>
  <c r="E2" i="4"/>
  <c r="A2" i="4"/>
  <c r="P6" i="4"/>
  <c r="Q6" i="4" s="1"/>
  <c r="B6" i="4" s="1"/>
  <c r="J6" i="4"/>
  <c r="I6" i="4"/>
  <c r="E6" i="4"/>
  <c r="A6" i="4"/>
  <c r="P5" i="4"/>
  <c r="Q5" i="4" s="1"/>
  <c r="B5" i="4" s="1"/>
  <c r="J5" i="4"/>
  <c r="I5" i="4"/>
  <c r="E5" i="4"/>
  <c r="A5" i="4"/>
  <c r="P4" i="4"/>
  <c r="Q4" i="4" s="1"/>
  <c r="B4" i="4" s="1"/>
  <c r="J4" i="4"/>
  <c r="I4" i="4"/>
  <c r="E4" i="4"/>
  <c r="A4" i="4"/>
  <c r="C23" i="23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G3" i="4" l="1"/>
  <c r="G2" i="4"/>
  <c r="F2" i="4"/>
  <c r="F3" i="4"/>
  <c r="H2" i="4"/>
  <c r="H3" i="4"/>
  <c r="F5" i="4"/>
  <c r="C5" i="4"/>
  <c r="F4" i="4"/>
  <c r="C4" i="4"/>
  <c r="F6" i="4"/>
  <c r="C6" i="4"/>
  <c r="F7" i="4"/>
  <c r="C7" i="4"/>
  <c r="F8" i="4"/>
  <c r="C8" i="4"/>
  <c r="B17" i="25"/>
  <c r="P17" i="4"/>
  <c r="Q17" i="4" s="1"/>
  <c r="B17" i="4" s="1"/>
  <c r="C17" i="4" s="1"/>
  <c r="J17" i="4"/>
  <c r="I17" i="4"/>
  <c r="E17" i="4"/>
  <c r="A17" i="4"/>
  <c r="P16" i="4"/>
  <c r="Q16" i="4" s="1"/>
  <c r="B16" i="4" s="1"/>
  <c r="C16" i="4" s="1"/>
  <c r="J16" i="4"/>
  <c r="I16" i="4"/>
  <c r="E16" i="4"/>
  <c r="A16" i="4"/>
  <c r="P15" i="4"/>
  <c r="Q15" i="4" s="1"/>
  <c r="B15" i="4" s="1"/>
  <c r="C15" i="4" s="1"/>
  <c r="J15" i="4"/>
  <c r="I15" i="4"/>
  <c r="E15" i="4"/>
  <c r="A15" i="4"/>
  <c r="P14" i="4"/>
  <c r="Q14" i="4" s="1"/>
  <c r="B14" i="4" s="1"/>
  <c r="C14" i="4" s="1"/>
  <c r="J14" i="4"/>
  <c r="I14" i="4"/>
  <c r="E14" i="4"/>
  <c r="A14" i="4"/>
  <c r="P13" i="4"/>
  <c r="Q13" i="4" s="1"/>
  <c r="B13" i="4" s="1"/>
  <c r="C13" i="4" s="1"/>
  <c r="J13" i="4"/>
  <c r="I13" i="4"/>
  <c r="E13" i="4"/>
  <c r="A13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9" i="4"/>
  <c r="Q9" i="4" s="1"/>
  <c r="B9" i="4" s="1"/>
  <c r="C9" i="4" s="1"/>
  <c r="J9" i="4"/>
  <c r="I9" i="4"/>
  <c r="E9" i="4"/>
  <c r="A9" i="4"/>
  <c r="F9" i="4" l="1"/>
  <c r="F10" i="4"/>
  <c r="F11" i="4"/>
  <c r="F12" i="4"/>
  <c r="F13" i="4"/>
  <c r="F14" i="4"/>
  <c r="F15" i="4"/>
  <c r="F16" i="4"/>
  <c r="F17" i="4"/>
  <c r="G6" i="4"/>
  <c r="D6" i="4"/>
  <c r="H6" i="4" s="1"/>
  <c r="G4" i="4"/>
  <c r="D4" i="4"/>
  <c r="H4" i="4" s="1"/>
  <c r="G5" i="4"/>
  <c r="D5" i="4"/>
  <c r="H5" i="4" s="1"/>
  <c r="G8" i="4"/>
  <c r="D8" i="4"/>
  <c r="H8" i="4" s="1"/>
  <c r="G7" i="4"/>
  <c r="D7" i="4"/>
  <c r="H7" i="4" s="1"/>
  <c r="D9" i="4"/>
  <c r="H9" i="4" s="1"/>
  <c r="G9" i="4"/>
  <c r="G11" i="4"/>
  <c r="D11" i="4"/>
  <c r="H11" i="4" s="1"/>
  <c r="G13" i="4"/>
  <c r="D13" i="4"/>
  <c r="H13" i="4" s="1"/>
  <c r="G15" i="4"/>
  <c r="D15" i="4"/>
  <c r="H15" i="4" s="1"/>
  <c r="G17" i="4"/>
  <c r="D17" i="4"/>
  <c r="H17" i="4" s="1"/>
  <c r="D10" i="4"/>
  <c r="H10" i="4" s="1"/>
  <c r="G10" i="4"/>
  <c r="G12" i="4"/>
  <c r="D12" i="4"/>
  <c r="H12" i="4" s="1"/>
  <c r="G14" i="4"/>
  <c r="D14" i="4"/>
  <c r="H14" i="4" s="1"/>
  <c r="G16" i="4"/>
  <c r="D16" i="4"/>
  <c r="H16" i="4" s="1"/>
  <c r="L52" i="23"/>
  <c r="L54" i="23" s="1"/>
  <c r="L53" i="23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1" i="23" l="1"/>
  <c r="C25" i="23"/>
  <c r="J19" i="4"/>
  <c r="I19" i="4"/>
  <c r="E19" i="4"/>
  <c r="A19" i="4"/>
  <c r="B19" i="4" l="1"/>
  <c r="C19" i="4" l="1"/>
  <c r="G19" i="4" s="1"/>
  <c r="F19" i="4"/>
  <c r="D19" i="4"/>
  <c r="H19" i="4" s="1"/>
</calcChain>
</file>

<file path=xl/sharedStrings.xml><?xml version="1.0" encoding="utf-8"?>
<sst xmlns="http://schemas.openxmlformats.org/spreadsheetml/2006/main" count="158" uniqueCount="117">
  <si>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</si>
  <si>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</si>
  <si>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</si>
  <si>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</si>
  <si>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</si>
  <si>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</si>
  <si>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</si>
  <si>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</si>
  <si>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</si>
  <si>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</si>
  <si>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</si>
  <si>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</si>
  <si>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</si>
  <si>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</si>
  <si>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</si>
  <si>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</si>
  <si>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</si>
  <si>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</si>
  <si>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</si>
  <si>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</si>
  <si>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</si>
  <si>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</si>
  <si>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</si>
  <si>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</si>
  <si>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</si>
  <si>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</si>
  <si>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</si>
  <si>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</si>
  <si>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</si>
  <si>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</si>
  <si>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</si>
  <si>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</si>
  <si>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</si>
  <si>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</si>
  <si>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</si>
  <si>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</si>
  <si>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</si>
  <si>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</si>
  <si>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</si>
  <si>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</si>
  <si>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</si>
  <si>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</si>
  <si>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</si>
  <si>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</si>
  <si>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</si>
  <si>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</si>
  <si>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</si>
  <si>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</si>
  <si>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</si>
  <si>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</si>
  <si>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</si>
  <si>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</si>
  <si>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</si>
  <si>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</si>
  <si>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</si>
  <si>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</si>
  <si>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</si>
  <si>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</si>
  <si>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</si>
  <si>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</si>
  <si>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</si>
  <si>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</si>
  <si>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</si>
  <si>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</si>
  <si>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</si>
  <si>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</si>
  <si>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</si>
  <si>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</si>
  <si>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</si>
  <si>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</si>
  <si>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</si>
  <si>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</si>
  <si>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</si>
  <si>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</si>
  <si>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</si>
  <si>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</si>
  <si>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</si>
  <si>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</si>
  <si>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</si>
  <si>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</si>
  <si>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</si>
  <si>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</si>
  <si>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</si>
  <si>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</si>
  <si>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</si>
  <si>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</si>
  <si>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</si>
  <si>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</si>
  <si>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</si>
  <si>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</si>
  <si>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</si>
  <si>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</si>
  <si>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</si>
  <si>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</si>
  <si>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</si>
  <si>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</si>
  <si>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</si>
  <si>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</si>
  <si>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 xml:space="preserve">  Flat No.</t>
  </si>
  <si>
    <t>Floor No.</t>
  </si>
  <si>
    <t>Comp.</t>
  </si>
  <si>
    <t>As per Approved Plan / RERA Carpet Area in</t>
  </si>
  <si>
    <t xml:space="preserve">Sq. ft. </t>
  </si>
  <si>
    <t>As per Approved Plan Balcony Area in</t>
  </si>
  <si>
    <t>Total Area in</t>
  </si>
  <si>
    <t>Built up Area in</t>
  </si>
  <si>
    <t>Rate per</t>
  </si>
  <si>
    <t>Sq. ft. on Total Area</t>
  </si>
  <si>
    <r>
      <t xml:space="preserve">in </t>
    </r>
    <r>
      <rPr>
        <b/>
        <sz val="7"/>
        <color rgb="FF000000"/>
        <rFont val="Rupee Foradian"/>
        <family val="2"/>
      </rPr>
      <t>`</t>
    </r>
  </si>
  <si>
    <r>
      <t xml:space="preserve">Fair Market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</si>
  <si>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Realizable Value    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</si>
  <si>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</si>
  <si>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rgb="FF000000"/>
        <rFont val="Rupee Foradian"/>
        <family val="2"/>
      </rPr>
      <t>`</t>
    </r>
  </si>
  <si>
    <t>1 BHK</t>
  </si>
  <si>
    <t>Carpet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</si>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</sst>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2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64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15" fillId="0" borderId="0" xfId="0" applyFont="1" applyAlignment="1">
      <alignment horizontal="right" wrapText="1"/>
    </xf>
    <xf numFmtId="0" fontId="17" fillId="5" borderId="31" xfId="0" applyFont="1" applyFill="1" applyBorder="1" applyAlignment="1">
      <alignment horizontal="center" vertical="top" wrapText="1"/>
    </xf>
    <xf numFmtId="0" fontId="17" fillId="5" borderId="32" xfId="0" applyFont="1" applyFill="1" applyBorder="1" applyAlignment="1">
      <alignment horizontal="center" vertical="top" wrapText="1"/>
    </xf>
    <xf numFmtId="0" fontId="0" fillId="5" borderId="33" xfId="0" applyFill="1" applyBorder="1" applyAlignment="1">
      <alignment vertical="top" wrapText="1"/>
    </xf>
    <xf numFmtId="0" fontId="17" fillId="5" borderId="33" xfId="0" applyFont="1" applyFill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 wrapText="1"/>
    </xf>
    <xf numFmtId="4" fontId="20" fillId="0" borderId="10" xfId="0" applyNumberFormat="1" applyFont="1" applyBorder="1" applyAlignment="1">
      <alignment horizontal="right" vertical="top" wrapText="1"/>
    </xf>
    <xf numFmtId="4" fontId="20" fillId="2" borderId="10" xfId="0" applyNumberFormat="1" applyFont="1" applyFill="1" applyBorder="1" applyAlignment="1">
      <alignment horizontal="right" vertical="top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5" borderId="20" xfId="0" applyFont="1" applyFill="1" applyBorder="1" applyAlignment="1">
      <alignment horizontal="center" vertical="top" wrapText="1"/>
    </xf>
    <xf numFmtId="0" fontId="17" fillId="5" borderId="28" xfId="0" applyFont="1" applyFill="1" applyBorder="1" applyAlignment="1">
      <alignment horizontal="center" vertical="top" wrapText="1"/>
    </xf>
    <xf numFmtId="0" fontId="17" fillId="5" borderId="30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100633</xdr:colOff>
      <xdr:row>2</xdr:row>
      <xdr:rowOff>156541</xdr:rowOff>
    </xdr:from>
    <xdr:to>
      <xdr:col>10</xdr:col>
      <xdr:colOff>186359</xdr:colOff>
      <xdr:row>22</xdr:row>
      <xdr:rowOff>72473</xdr:rowOff>
    </xdr:to>
    <xdr:pic>
      <xdr:nvPicPr>
        <xdr:cNvPr id="2" name="Picture 1" descr="WhatsApp Image 2024-02-17 at 1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633" y="537541"/>
          <a:ext cx="6214856" cy="3725932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180975</xdr:rowOff>
    </xdr:from>
    <xdr:to>
      <xdr:col>10</xdr:col>
      <xdr:colOff>314325</xdr:colOff>
      <xdr:row>23</xdr:row>
      <xdr:rowOff>133350</xdr:rowOff>
    </xdr:to>
    <xdr:pic>
      <xdr:nvPicPr>
        <xdr:cNvPr id="2" name="Picture 1" descr="WhatsApp Image 2024-02-17 at 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371475"/>
          <a:ext cx="6181725" cy="41433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>
      <c r="G1" s="73"/>
      <c r="H1" s="73"/>
    </row>
    <row r="2" spans="2:17" ht="15.75" thickBot="1">
      <c r="D2">
        <f>40700*0.05</f>
        <v>2035</v>
      </c>
      <c r="E2" s="60">
        <f>C3+D2</f>
        <v>47515</v>
      </c>
      <c r="G2" s="118" t="s">
        <v>76</v>
      </c>
      <c r="H2" s="119"/>
    </row>
    <row r="3" spans="2:17" ht="15.75" thickBot="1">
      <c r="B3" s="40" t="s">
        <v>59</v>
      </c>
      <c r="C3" s="51">
        <v>45480</v>
      </c>
      <c r="D3" s="40"/>
      <c r="E3" s="40"/>
      <c r="F3" s="40"/>
      <c r="G3" s="74" t="s">
        <v>77</v>
      </c>
      <c r="H3" s="75" t="s">
        <v>78</v>
      </c>
      <c r="I3" s="76"/>
      <c r="K3" s="77" t="s">
        <v>79</v>
      </c>
      <c r="L3" s="78"/>
      <c r="N3" s="79" t="s">
        <v>80</v>
      </c>
      <c r="O3" s="80"/>
      <c r="P3" s="80"/>
      <c r="Q3" s="81"/>
    </row>
    <row r="4" spans="2:17" ht="27" thickBot="1">
      <c r="B4" s="40" t="s">
        <v>60</v>
      </c>
      <c r="C4" s="51">
        <v>0</v>
      </c>
      <c r="D4" s="40"/>
      <c r="E4" s="40"/>
      <c r="F4" s="40"/>
      <c r="G4" s="82">
        <v>1</v>
      </c>
      <c r="H4" s="83">
        <v>0</v>
      </c>
      <c r="I4" s="84">
        <v>100</v>
      </c>
      <c r="K4" s="85" t="s">
        <v>39</v>
      </c>
      <c r="L4" s="86" t="s">
        <v>40</v>
      </c>
      <c r="N4" s="74" t="s">
        <v>77</v>
      </c>
      <c r="O4" s="87" t="s">
        <v>78</v>
      </c>
      <c r="P4" s="88"/>
    </row>
    <row r="5" spans="2:17" ht="15.75" thickBot="1">
      <c r="B5" s="40" t="s">
        <v>81</v>
      </c>
      <c r="C5" s="55">
        <f>C3+C4</f>
        <v>45480</v>
      </c>
      <c r="D5" s="56" t="s">
        <v>61</v>
      </c>
      <c r="E5" s="57">
        <f>ROUND(C5/10.764,0)</f>
        <v>4225</v>
      </c>
      <c r="F5" s="56" t="s">
        <v>62</v>
      </c>
      <c r="G5" s="82">
        <v>2</v>
      </c>
      <c r="H5" s="83">
        <v>0</v>
      </c>
      <c r="I5" s="84">
        <v>100</v>
      </c>
      <c r="K5" s="84">
        <v>2554.8123374210331</v>
      </c>
      <c r="L5" s="89">
        <v>2248.2348569305091</v>
      </c>
      <c r="N5" s="82">
        <v>1</v>
      </c>
      <c r="O5" s="90">
        <v>0</v>
      </c>
      <c r="P5" s="84">
        <v>100</v>
      </c>
    </row>
    <row r="6" spans="2:17" ht="15.75" thickBot="1">
      <c r="B6" s="40" t="s">
        <v>82</v>
      </c>
      <c r="C6" s="51">
        <v>15350</v>
      </c>
      <c r="D6" s="40"/>
      <c r="E6" s="40"/>
      <c r="F6" s="40"/>
      <c r="G6" s="82">
        <v>3</v>
      </c>
      <c r="H6" s="83">
        <v>5</v>
      </c>
      <c r="I6" s="84">
        <v>95</v>
      </c>
      <c r="K6" s="91" t="s">
        <v>2</v>
      </c>
      <c r="L6" s="92" t="s">
        <v>42</v>
      </c>
      <c r="N6" s="82">
        <v>2</v>
      </c>
      <c r="O6" s="90">
        <v>0</v>
      </c>
      <c r="P6" s="84">
        <v>100</v>
      </c>
    </row>
    <row r="7" spans="2:17" ht="15.75" thickBot="1">
      <c r="B7" s="40" t="s">
        <v>83</v>
      </c>
      <c r="C7" s="55">
        <f>C5-C6</f>
        <v>30130</v>
      </c>
      <c r="D7" s="40"/>
      <c r="E7" s="40"/>
      <c r="F7" s="40"/>
      <c r="G7" s="82">
        <v>4</v>
      </c>
      <c r="H7" s="83">
        <v>5</v>
      </c>
      <c r="I7" s="84">
        <v>95</v>
      </c>
      <c r="K7" s="84" t="s">
        <v>48</v>
      </c>
      <c r="L7" s="89" t="s">
        <v>49</v>
      </c>
      <c r="N7" s="82">
        <v>3</v>
      </c>
      <c r="O7" s="90">
        <v>5</v>
      </c>
      <c r="P7" s="84">
        <v>95</v>
      </c>
    </row>
    <row r="8" spans="2:17" ht="15.75" thickBot="1">
      <c r="B8" s="40" t="s">
        <v>84</v>
      </c>
      <c r="C8" s="93">
        <v>0.12</v>
      </c>
      <c r="D8" s="94">
        <f>1-C8</f>
        <v>0.88</v>
      </c>
      <c r="E8" s="40"/>
      <c r="F8" s="40"/>
      <c r="G8" s="82">
        <v>5</v>
      </c>
      <c r="H8" s="83">
        <v>5</v>
      </c>
      <c r="I8" s="84">
        <v>95</v>
      </c>
      <c r="K8" s="84"/>
      <c r="L8" s="89"/>
      <c r="N8" s="82">
        <v>4</v>
      </c>
      <c r="O8" s="90">
        <v>5</v>
      </c>
      <c r="P8" s="84">
        <v>95</v>
      </c>
    </row>
    <row r="9" spans="2:17" ht="15.75" thickBot="1">
      <c r="B9" s="58" t="s">
        <v>85</v>
      </c>
      <c r="D9" s="55">
        <f>ROUND(C7*D8,0)</f>
        <v>26514</v>
      </c>
      <c r="E9" s="40"/>
      <c r="F9" s="40"/>
      <c r="G9" s="82">
        <v>6</v>
      </c>
      <c r="H9" s="83">
        <v>6</v>
      </c>
      <c r="I9" s="84">
        <v>94</v>
      </c>
      <c r="K9" s="95" t="s">
        <v>46</v>
      </c>
      <c r="L9" s="96">
        <v>0.05</v>
      </c>
      <c r="N9" s="82">
        <v>5</v>
      </c>
      <c r="O9" s="90">
        <v>5</v>
      </c>
      <c r="P9" s="84">
        <v>95</v>
      </c>
    </row>
    <row r="10" spans="2:17" ht="15.75" thickBot="1">
      <c r="B10" s="40" t="s">
        <v>86</v>
      </c>
      <c r="C10" s="55">
        <f>C6+D9</f>
        <v>41864</v>
      </c>
      <c r="D10" s="56" t="s">
        <v>61</v>
      </c>
      <c r="E10" s="57">
        <f>ROUND(C10/10.764,0)</f>
        <v>3889</v>
      </c>
      <c r="F10" s="56" t="s">
        <v>62</v>
      </c>
      <c r="G10" s="82">
        <v>7</v>
      </c>
      <c r="H10" s="83">
        <v>7</v>
      </c>
      <c r="I10" s="84">
        <v>93</v>
      </c>
      <c r="K10" s="97" t="s">
        <v>52</v>
      </c>
      <c r="L10" s="96">
        <v>0.1</v>
      </c>
      <c r="N10" s="82">
        <v>6</v>
      </c>
      <c r="O10" s="90">
        <v>6.5</v>
      </c>
      <c r="P10" s="84">
        <f t="shared" ref="P10:P63" si="0">P9-1.5</f>
        <v>93.5</v>
      </c>
    </row>
    <row r="11" spans="2:17" ht="15.75" thickBot="1">
      <c r="C11" s="59"/>
      <c r="G11" s="82">
        <v>8</v>
      </c>
      <c r="H11" s="83">
        <v>8</v>
      </c>
      <c r="I11" s="84">
        <v>92</v>
      </c>
      <c r="K11" s="84" t="s">
        <v>54</v>
      </c>
      <c r="L11" s="96">
        <v>0.15</v>
      </c>
      <c r="N11" s="82">
        <v>7</v>
      </c>
      <c r="O11" s="90">
        <v>8</v>
      </c>
      <c r="P11" s="84">
        <f t="shared" si="0"/>
        <v>92</v>
      </c>
    </row>
    <row r="12" spans="2:17" ht="15.75" thickBot="1">
      <c r="B12" s="46" t="s">
        <v>63</v>
      </c>
      <c r="C12" s="61">
        <v>2024</v>
      </c>
      <c r="E12" s="60"/>
      <c r="G12" s="82">
        <v>9</v>
      </c>
      <c r="H12" s="83">
        <v>9</v>
      </c>
      <c r="I12" s="84">
        <v>91</v>
      </c>
      <c r="K12" s="98" t="s">
        <v>56</v>
      </c>
      <c r="L12" s="99">
        <v>0.2</v>
      </c>
      <c r="N12" s="82">
        <v>8</v>
      </c>
      <c r="O12" s="90">
        <v>9.5</v>
      </c>
      <c r="P12" s="84">
        <f t="shared" si="0"/>
        <v>90.5</v>
      </c>
    </row>
    <row r="13" spans="2:17" ht="15.75" thickBot="1">
      <c r="B13" s="46" t="s">
        <v>64</v>
      </c>
      <c r="C13" s="61">
        <v>2012</v>
      </c>
      <c r="D13" s="60"/>
      <c r="G13" s="82">
        <v>10</v>
      </c>
      <c r="H13" s="83">
        <v>10</v>
      </c>
      <c r="I13" s="84">
        <v>90</v>
      </c>
      <c r="K13" s="100"/>
      <c r="L13" s="101"/>
      <c r="N13" s="82">
        <v>9</v>
      </c>
      <c r="O13" s="90">
        <v>11</v>
      </c>
      <c r="P13" s="84">
        <f t="shared" si="0"/>
        <v>89</v>
      </c>
    </row>
    <row r="14" spans="2:17" ht="15.75" thickBot="1">
      <c r="B14" s="46" t="s">
        <v>65</v>
      </c>
      <c r="C14" s="61">
        <f>C12-C13</f>
        <v>12</v>
      </c>
      <c r="G14" s="82">
        <v>11</v>
      </c>
      <c r="H14" s="83">
        <v>11</v>
      </c>
      <c r="I14" s="84">
        <v>89</v>
      </c>
      <c r="K14" s="102"/>
      <c r="L14" s="103"/>
      <c r="N14" s="82">
        <v>10</v>
      </c>
      <c r="O14" s="90">
        <v>12.5</v>
      </c>
      <c r="P14" s="84">
        <f t="shared" si="0"/>
        <v>87.5</v>
      </c>
    </row>
    <row r="15" spans="2:17" ht="17.25" thickBot="1">
      <c r="B15" s="104" t="s">
        <v>87</v>
      </c>
      <c r="C15" s="46">
        <f>60-C14</f>
        <v>48</v>
      </c>
      <c r="G15" s="82">
        <v>12</v>
      </c>
      <c r="H15" s="83">
        <v>12</v>
      </c>
      <c r="I15" s="84">
        <v>88</v>
      </c>
      <c r="N15" s="82">
        <v>11</v>
      </c>
      <c r="O15" s="90">
        <v>14</v>
      </c>
      <c r="P15" s="84">
        <f t="shared" si="0"/>
        <v>86</v>
      </c>
    </row>
    <row r="16" spans="2:17" ht="15.75" thickBot="1">
      <c r="E16" s="60"/>
      <c r="G16" s="82">
        <v>13</v>
      </c>
      <c r="H16" s="83">
        <v>13</v>
      </c>
      <c r="I16" s="84">
        <v>87</v>
      </c>
      <c r="J16" s="60"/>
      <c r="N16" s="82">
        <v>12</v>
      </c>
      <c r="O16" s="90">
        <v>15.5</v>
      </c>
      <c r="P16" s="84">
        <f t="shared" si="0"/>
        <v>84.5</v>
      </c>
    </row>
    <row r="17" spans="1:16" ht="15.75" thickBot="1">
      <c r="B17">
        <f>C17*2000</f>
        <v>528000</v>
      </c>
      <c r="C17">
        <v>264</v>
      </c>
      <c r="E17">
        <f>E10*C17</f>
        <v>1026696</v>
      </c>
      <c r="G17" s="82">
        <v>14</v>
      </c>
      <c r="H17" s="83">
        <v>14</v>
      </c>
      <c r="I17" s="84">
        <v>86</v>
      </c>
      <c r="K17" s="60"/>
      <c r="L17" s="60"/>
      <c r="N17" s="82">
        <v>13</v>
      </c>
      <c r="O17" s="90">
        <v>17</v>
      </c>
      <c r="P17" s="84">
        <f t="shared" si="0"/>
        <v>83</v>
      </c>
    </row>
    <row r="18" spans="1:16" ht="15.75" thickBot="1">
      <c r="G18" s="82">
        <v>15</v>
      </c>
      <c r="H18" s="83">
        <v>15</v>
      </c>
      <c r="I18" s="84">
        <v>85</v>
      </c>
      <c r="J18" s="60"/>
      <c r="L18" s="60"/>
      <c r="N18" s="82">
        <v>14</v>
      </c>
      <c r="O18" s="90">
        <v>18.5</v>
      </c>
      <c r="P18" s="84">
        <f t="shared" si="0"/>
        <v>81.5</v>
      </c>
    </row>
    <row r="19" spans="1:16" ht="15.75" thickBot="1">
      <c r="B19" s="40"/>
      <c r="C19" s="51"/>
      <c r="D19" s="40"/>
      <c r="E19" s="40"/>
      <c r="F19" s="40"/>
      <c r="G19" s="82">
        <v>16</v>
      </c>
      <c r="H19" s="83">
        <v>16</v>
      </c>
      <c r="I19" s="84">
        <v>84</v>
      </c>
      <c r="N19" s="82">
        <v>15</v>
      </c>
      <c r="O19" s="90">
        <v>20</v>
      </c>
      <c r="P19" s="84">
        <f t="shared" si="0"/>
        <v>80</v>
      </c>
    </row>
    <row r="20" spans="1:16" ht="15.75" thickBot="1">
      <c r="B20" s="40"/>
      <c r="C20" s="51"/>
      <c r="D20" s="40"/>
      <c r="E20" s="40"/>
      <c r="F20" s="40"/>
      <c r="G20" s="82">
        <v>17</v>
      </c>
      <c r="H20" s="83">
        <v>17</v>
      </c>
      <c r="I20" s="84">
        <v>83</v>
      </c>
      <c r="N20" s="82">
        <v>16</v>
      </c>
      <c r="O20" s="90">
        <v>21.5</v>
      </c>
      <c r="P20" s="84">
        <f t="shared" si="0"/>
        <v>78.5</v>
      </c>
    </row>
    <row r="21" spans="1:16" ht="15.75" thickBot="1">
      <c r="B21" s="40"/>
      <c r="C21" s="55"/>
      <c r="D21" s="56"/>
      <c r="E21" s="57"/>
      <c r="F21" s="56"/>
      <c r="G21" s="82">
        <v>18</v>
      </c>
      <c r="H21" s="83">
        <v>18</v>
      </c>
      <c r="I21" s="84">
        <v>82</v>
      </c>
      <c r="N21" s="82">
        <v>17</v>
      </c>
      <c r="O21" s="90">
        <v>23</v>
      </c>
      <c r="P21" s="84">
        <f t="shared" si="0"/>
        <v>77</v>
      </c>
    </row>
    <row r="22" spans="1:16" ht="15.75" thickBot="1">
      <c r="B22" s="40"/>
      <c r="C22" s="51"/>
      <c r="D22" s="40"/>
      <c r="E22" s="40"/>
      <c r="F22" s="40"/>
      <c r="G22" s="82">
        <v>19</v>
      </c>
      <c r="H22" s="83">
        <v>19</v>
      </c>
      <c r="I22" s="84">
        <v>81</v>
      </c>
      <c r="N22" s="82">
        <v>18</v>
      </c>
      <c r="O22" s="90">
        <v>24.5</v>
      </c>
      <c r="P22" s="84">
        <f t="shared" si="0"/>
        <v>75.5</v>
      </c>
    </row>
    <row r="23" spans="1:16" ht="15.75" thickBot="1">
      <c r="B23" s="40"/>
      <c r="C23" s="51"/>
      <c r="D23" s="40"/>
      <c r="E23" s="40"/>
      <c r="F23" s="40"/>
      <c r="G23" s="82">
        <v>20</v>
      </c>
      <c r="H23" s="83">
        <v>20</v>
      </c>
      <c r="I23" s="84">
        <v>80</v>
      </c>
      <c r="N23" s="82">
        <v>19</v>
      </c>
      <c r="O23" s="90">
        <v>26</v>
      </c>
      <c r="P23" s="84">
        <f t="shared" si="0"/>
        <v>74</v>
      </c>
    </row>
    <row r="24" spans="1:16" ht="15.75" thickBot="1">
      <c r="B24" s="58"/>
      <c r="C24" s="51"/>
      <c r="D24" s="40"/>
      <c r="E24" s="40"/>
      <c r="F24" s="40"/>
      <c r="G24" s="82">
        <v>21</v>
      </c>
      <c r="H24" s="83">
        <v>21</v>
      </c>
      <c r="I24" s="84">
        <v>79</v>
      </c>
      <c r="N24" s="82">
        <v>20</v>
      </c>
      <c r="O24" s="90">
        <v>27.5</v>
      </c>
      <c r="P24" s="84">
        <f t="shared" si="0"/>
        <v>72.5</v>
      </c>
    </row>
    <row r="25" spans="1:16" ht="15.75" thickBot="1">
      <c r="B25" s="40"/>
      <c r="C25" s="55"/>
      <c r="D25" s="56"/>
      <c r="E25" s="57"/>
      <c r="F25" s="56"/>
      <c r="G25" s="82">
        <v>22</v>
      </c>
      <c r="H25" s="83">
        <v>22</v>
      </c>
      <c r="I25" s="84">
        <v>78</v>
      </c>
      <c r="N25" s="82">
        <v>21</v>
      </c>
      <c r="O25" s="90">
        <v>29</v>
      </c>
      <c r="P25" s="84">
        <f t="shared" si="0"/>
        <v>71</v>
      </c>
    </row>
    <row r="26" spans="1:16" ht="15.75" thickBot="1">
      <c r="G26" s="82">
        <v>23</v>
      </c>
      <c r="H26" s="83">
        <v>23</v>
      </c>
      <c r="I26" s="84">
        <v>77</v>
      </c>
      <c r="N26" s="82">
        <v>22</v>
      </c>
      <c r="O26" s="90">
        <v>30.5</v>
      </c>
      <c r="P26" s="84">
        <f t="shared" si="0"/>
        <v>69.5</v>
      </c>
    </row>
    <row r="27" spans="1:16" ht="15.75" thickBot="1">
      <c r="G27" s="82">
        <v>24</v>
      </c>
      <c r="H27" s="83">
        <v>24</v>
      </c>
      <c r="I27" s="84">
        <v>76</v>
      </c>
      <c r="N27" s="82">
        <v>23</v>
      </c>
      <c r="O27" s="90">
        <v>32</v>
      </c>
      <c r="P27" s="84">
        <f t="shared" si="0"/>
        <v>68</v>
      </c>
    </row>
    <row r="28" spans="1:16" ht="15.75" thickBot="1">
      <c r="G28" s="82">
        <v>25</v>
      </c>
      <c r="H28" s="83">
        <v>25</v>
      </c>
      <c r="I28" s="84">
        <v>75</v>
      </c>
      <c r="N28" s="82">
        <v>24</v>
      </c>
      <c r="O28" s="90">
        <v>33.5</v>
      </c>
      <c r="P28" s="84">
        <f t="shared" si="0"/>
        <v>66.5</v>
      </c>
    </row>
    <row r="29" spans="1:16" ht="15.75" thickBot="1">
      <c r="G29" s="82">
        <v>26</v>
      </c>
      <c r="H29" s="83">
        <v>26</v>
      </c>
      <c r="I29" s="84">
        <v>74</v>
      </c>
      <c r="N29" s="82">
        <v>25</v>
      </c>
      <c r="O29" s="90">
        <v>35</v>
      </c>
      <c r="P29" s="84">
        <f t="shared" si="0"/>
        <v>65</v>
      </c>
    </row>
    <row r="30" spans="1:16" ht="15.75" thickBot="1">
      <c r="G30" s="82">
        <v>27</v>
      </c>
      <c r="H30" s="83">
        <v>27</v>
      </c>
      <c r="I30" s="84">
        <v>73</v>
      </c>
      <c r="N30" s="82">
        <v>26</v>
      </c>
      <c r="O30" s="90">
        <v>36.5</v>
      </c>
      <c r="P30" s="84">
        <f t="shared" si="0"/>
        <v>63.5</v>
      </c>
    </row>
    <row r="31" spans="1:16" ht="15.75" thickBot="1">
      <c r="A31" s="40"/>
      <c r="B31" s="67"/>
      <c r="C31" s="40"/>
      <c r="D31" s="40"/>
      <c r="E31" s="40"/>
      <c r="G31" s="82">
        <v>28</v>
      </c>
      <c r="H31" s="83">
        <v>28</v>
      </c>
      <c r="I31" s="84">
        <v>72</v>
      </c>
      <c r="N31" s="82">
        <v>27</v>
      </c>
      <c r="O31" s="90">
        <v>38</v>
      </c>
      <c r="P31" s="84">
        <f t="shared" si="0"/>
        <v>62</v>
      </c>
    </row>
    <row r="32" spans="1:16" ht="15.75" thickBot="1">
      <c r="A32" s="40"/>
      <c r="B32" s="51"/>
      <c r="C32" s="40"/>
      <c r="D32" s="40"/>
      <c r="E32" s="40"/>
      <c r="G32" s="82">
        <v>29</v>
      </c>
      <c r="H32" s="83">
        <v>29</v>
      </c>
      <c r="I32" s="84">
        <v>71</v>
      </c>
      <c r="N32" s="82">
        <v>28</v>
      </c>
      <c r="O32" s="90">
        <v>39.5</v>
      </c>
      <c r="P32" s="84">
        <f t="shared" si="0"/>
        <v>60.5</v>
      </c>
    </row>
    <row r="33" spans="1:16" ht="15.75" thickBot="1">
      <c r="A33" s="40"/>
      <c r="B33" s="55"/>
      <c r="C33" s="56"/>
      <c r="D33" s="105"/>
      <c r="E33" s="56"/>
      <c r="G33" s="82">
        <v>30</v>
      </c>
      <c r="H33" s="83">
        <v>30</v>
      </c>
      <c r="I33" s="84">
        <v>70</v>
      </c>
      <c r="N33" s="82">
        <v>29</v>
      </c>
      <c r="O33" s="90">
        <v>41</v>
      </c>
      <c r="P33" s="84">
        <f t="shared" si="0"/>
        <v>59</v>
      </c>
    </row>
    <row r="34" spans="1:16" ht="15.75" thickBot="1">
      <c r="A34" s="40"/>
      <c r="B34" s="51"/>
      <c r="C34" s="40"/>
      <c r="D34" s="40"/>
      <c r="E34" s="40"/>
      <c r="G34" s="82">
        <v>31</v>
      </c>
      <c r="H34" s="83">
        <v>31</v>
      </c>
      <c r="I34" s="84">
        <v>69</v>
      </c>
      <c r="N34" s="82">
        <v>30</v>
      </c>
      <c r="O34" s="90">
        <v>42.5</v>
      </c>
      <c r="P34" s="84">
        <f t="shared" si="0"/>
        <v>57.5</v>
      </c>
    </row>
    <row r="35" spans="1:16" ht="15.75" thickBot="1">
      <c r="A35" s="40"/>
      <c r="B35" s="67"/>
      <c r="C35" s="40"/>
      <c r="D35" s="40"/>
      <c r="E35" s="40"/>
      <c r="G35" s="82">
        <v>32</v>
      </c>
      <c r="H35" s="83">
        <v>32</v>
      </c>
      <c r="I35" s="84">
        <v>68</v>
      </c>
      <c r="N35" s="82">
        <v>31</v>
      </c>
      <c r="O35" s="90">
        <v>44</v>
      </c>
      <c r="P35" s="84">
        <f t="shared" si="0"/>
        <v>56</v>
      </c>
    </row>
    <row r="36" spans="1:16" ht="15.75" thickBot="1">
      <c r="A36" s="58"/>
      <c r="B36" s="51"/>
      <c r="C36" s="40"/>
      <c r="D36" s="40"/>
      <c r="E36" s="40"/>
      <c r="G36" s="82">
        <v>33</v>
      </c>
      <c r="H36" s="83">
        <v>33</v>
      </c>
      <c r="I36" s="84">
        <v>67</v>
      </c>
      <c r="N36" s="82">
        <v>32</v>
      </c>
      <c r="O36" s="90">
        <v>45.5</v>
      </c>
      <c r="P36" s="84">
        <f t="shared" si="0"/>
        <v>54.5</v>
      </c>
    </row>
    <row r="37" spans="1:16" ht="15.75" thickBot="1">
      <c r="A37" s="40"/>
      <c r="B37" s="55"/>
      <c r="C37" s="56"/>
      <c r="D37" s="57"/>
      <c r="E37" s="56"/>
      <c r="G37" s="82">
        <v>34</v>
      </c>
      <c r="H37" s="83">
        <v>34</v>
      </c>
      <c r="I37" s="84">
        <v>66</v>
      </c>
      <c r="N37" s="82">
        <v>33</v>
      </c>
      <c r="O37" s="90">
        <v>47</v>
      </c>
      <c r="P37" s="84">
        <f t="shared" si="0"/>
        <v>53</v>
      </c>
    </row>
    <row r="38" spans="1:16" ht="15.75" thickBot="1">
      <c r="G38" s="82">
        <v>35</v>
      </c>
      <c r="H38" s="83">
        <v>35</v>
      </c>
      <c r="I38" s="84">
        <v>65</v>
      </c>
      <c r="N38" s="82">
        <v>34</v>
      </c>
      <c r="O38" s="90">
        <v>48.5</v>
      </c>
      <c r="P38" s="84">
        <f t="shared" si="0"/>
        <v>51.5</v>
      </c>
    </row>
    <row r="39" spans="1:16" ht="15.75" thickBot="1">
      <c r="G39" s="82">
        <v>36</v>
      </c>
      <c r="H39" s="83">
        <v>36</v>
      </c>
      <c r="I39" s="84">
        <v>64</v>
      </c>
      <c r="N39" s="82">
        <v>35</v>
      </c>
      <c r="O39" s="90">
        <v>50</v>
      </c>
      <c r="P39" s="84">
        <f t="shared" si="0"/>
        <v>50</v>
      </c>
    </row>
    <row r="40" spans="1:16" ht="15.75" thickBot="1">
      <c r="G40" s="82">
        <v>37</v>
      </c>
      <c r="H40" s="83">
        <v>37</v>
      </c>
      <c r="I40" s="84">
        <v>63</v>
      </c>
      <c r="N40" s="82">
        <v>36</v>
      </c>
      <c r="O40" s="90">
        <v>51.5</v>
      </c>
      <c r="P40" s="84">
        <f t="shared" si="0"/>
        <v>48.5</v>
      </c>
    </row>
    <row r="41" spans="1:16" ht="15.75" thickBot="1">
      <c r="G41" s="82">
        <v>38</v>
      </c>
      <c r="H41" s="83">
        <v>38</v>
      </c>
      <c r="I41" s="84">
        <v>62</v>
      </c>
      <c r="N41" s="82">
        <v>37</v>
      </c>
      <c r="O41" s="90">
        <v>53</v>
      </c>
      <c r="P41" s="84">
        <f t="shared" si="0"/>
        <v>47</v>
      </c>
    </row>
    <row r="42" spans="1:16" ht="15.75" thickBot="1">
      <c r="G42" s="82">
        <v>39</v>
      </c>
      <c r="H42" s="83">
        <v>39</v>
      </c>
      <c r="I42" s="84">
        <v>61</v>
      </c>
      <c r="N42" s="82">
        <v>38</v>
      </c>
      <c r="O42" s="90">
        <v>54.5</v>
      </c>
      <c r="P42" s="84">
        <f t="shared" si="0"/>
        <v>45.5</v>
      </c>
    </row>
    <row r="43" spans="1:16" ht="15.75" thickBot="1">
      <c r="G43" s="82">
        <v>40</v>
      </c>
      <c r="H43" s="83">
        <v>40</v>
      </c>
      <c r="I43" s="84">
        <v>60</v>
      </c>
      <c r="N43" s="82">
        <v>39</v>
      </c>
      <c r="O43" s="90">
        <v>56</v>
      </c>
      <c r="P43" s="84">
        <f t="shared" si="0"/>
        <v>44</v>
      </c>
    </row>
    <row r="44" spans="1:16" ht="15.75" thickBot="1">
      <c r="G44" s="82">
        <v>41</v>
      </c>
      <c r="H44" s="83">
        <v>41</v>
      </c>
      <c r="I44" s="84">
        <v>59</v>
      </c>
      <c r="N44" s="82">
        <v>40</v>
      </c>
      <c r="O44" s="90">
        <v>57.5</v>
      </c>
      <c r="P44" s="84">
        <f t="shared" si="0"/>
        <v>42.5</v>
      </c>
    </row>
    <row r="45" spans="1:16" ht="15.75" thickBot="1">
      <c r="G45" s="82">
        <v>42</v>
      </c>
      <c r="H45" s="83">
        <v>42</v>
      </c>
      <c r="I45" s="84">
        <v>58</v>
      </c>
      <c r="N45" s="82">
        <v>41</v>
      </c>
      <c r="O45" s="90">
        <v>59</v>
      </c>
      <c r="P45" s="84">
        <f t="shared" si="0"/>
        <v>41</v>
      </c>
    </row>
    <row r="46" spans="1:16" ht="15.75" thickBot="1">
      <c r="G46" s="82">
        <v>43</v>
      </c>
      <c r="H46" s="83">
        <v>43</v>
      </c>
      <c r="I46" s="84">
        <v>57</v>
      </c>
      <c r="N46" s="82">
        <v>42</v>
      </c>
      <c r="O46" s="90">
        <v>60.5</v>
      </c>
      <c r="P46" s="84">
        <f t="shared" si="0"/>
        <v>39.5</v>
      </c>
    </row>
    <row r="47" spans="1:16" ht="15.75" thickBot="1">
      <c r="G47" s="82">
        <v>44</v>
      </c>
      <c r="H47" s="83">
        <v>44</v>
      </c>
      <c r="I47" s="84">
        <v>56</v>
      </c>
      <c r="N47" s="82">
        <v>43</v>
      </c>
      <c r="O47" s="90">
        <v>62</v>
      </c>
      <c r="P47" s="84">
        <f t="shared" si="0"/>
        <v>38</v>
      </c>
    </row>
    <row r="48" spans="1:16" ht="15.75" thickBot="1">
      <c r="G48" s="82">
        <v>45</v>
      </c>
      <c r="H48" s="83">
        <v>45</v>
      </c>
      <c r="I48" s="84">
        <v>55</v>
      </c>
      <c r="N48" s="82">
        <v>44</v>
      </c>
      <c r="O48" s="90">
        <v>63.5</v>
      </c>
      <c r="P48" s="84">
        <f t="shared" si="0"/>
        <v>36.5</v>
      </c>
    </row>
    <row r="49" spans="7:16" ht="15.75" thickBot="1">
      <c r="G49" s="82">
        <v>46</v>
      </c>
      <c r="H49" s="83">
        <v>46</v>
      </c>
      <c r="I49" s="84">
        <v>54</v>
      </c>
      <c r="N49" s="82">
        <v>45</v>
      </c>
      <c r="O49" s="90">
        <v>65</v>
      </c>
      <c r="P49" s="84">
        <f t="shared" si="0"/>
        <v>35</v>
      </c>
    </row>
    <row r="50" spans="7:16" ht="15.75" thickBot="1">
      <c r="G50" s="82">
        <v>47</v>
      </c>
      <c r="H50" s="83">
        <v>47</v>
      </c>
      <c r="I50" s="84">
        <v>53</v>
      </c>
      <c r="N50" s="82">
        <v>46</v>
      </c>
      <c r="O50" s="90">
        <v>66.5</v>
      </c>
      <c r="P50" s="84">
        <f t="shared" si="0"/>
        <v>33.5</v>
      </c>
    </row>
    <row r="51" spans="7:16" ht="15.75" thickBot="1">
      <c r="G51" s="82">
        <v>48</v>
      </c>
      <c r="H51" s="83">
        <v>48</v>
      </c>
      <c r="I51" s="84">
        <v>52</v>
      </c>
      <c r="N51" s="82">
        <v>47</v>
      </c>
      <c r="O51" s="90">
        <v>68</v>
      </c>
      <c r="P51" s="84">
        <f t="shared" si="0"/>
        <v>32</v>
      </c>
    </row>
    <row r="52" spans="7:16" ht="15.75" thickBot="1">
      <c r="G52" s="82">
        <v>49</v>
      </c>
      <c r="H52" s="83">
        <v>49</v>
      </c>
      <c r="I52" s="84">
        <v>51</v>
      </c>
      <c r="N52" s="82">
        <v>48</v>
      </c>
      <c r="O52" s="90">
        <v>69.5</v>
      </c>
      <c r="P52" s="84">
        <f t="shared" si="0"/>
        <v>30.5</v>
      </c>
    </row>
    <row r="53" spans="7:16" ht="15.75" thickBot="1">
      <c r="G53" s="82">
        <v>50</v>
      </c>
      <c r="H53" s="83">
        <v>50</v>
      </c>
      <c r="I53" s="84">
        <v>50</v>
      </c>
      <c r="N53" s="82">
        <v>49</v>
      </c>
      <c r="O53" s="90">
        <v>71</v>
      </c>
      <c r="P53" s="84">
        <f t="shared" si="0"/>
        <v>29</v>
      </c>
    </row>
    <row r="54" spans="7:16" ht="15.75" thickBot="1">
      <c r="G54" s="82">
        <v>51</v>
      </c>
      <c r="H54" s="83">
        <v>51</v>
      </c>
      <c r="I54" s="84">
        <v>49</v>
      </c>
      <c r="N54" s="82">
        <v>50</v>
      </c>
      <c r="O54" s="90">
        <v>72.5</v>
      </c>
      <c r="P54" s="84">
        <f t="shared" si="0"/>
        <v>27.5</v>
      </c>
    </row>
    <row r="55" spans="7:16" ht="15.75" thickBot="1">
      <c r="G55" s="82">
        <v>52</v>
      </c>
      <c r="H55" s="83">
        <v>52</v>
      </c>
      <c r="I55" s="84">
        <v>48</v>
      </c>
      <c r="N55" s="82">
        <v>51</v>
      </c>
      <c r="O55" s="90">
        <v>74</v>
      </c>
      <c r="P55" s="84">
        <f t="shared" si="0"/>
        <v>26</v>
      </c>
    </row>
    <row r="56" spans="7:16" ht="15.75" thickBot="1">
      <c r="G56" s="82">
        <v>53</v>
      </c>
      <c r="H56" s="83">
        <v>53</v>
      </c>
      <c r="I56" s="84">
        <v>47</v>
      </c>
      <c r="N56" s="82">
        <v>52</v>
      </c>
      <c r="O56" s="90">
        <v>75.5</v>
      </c>
      <c r="P56" s="84">
        <f t="shared" si="0"/>
        <v>24.5</v>
      </c>
    </row>
    <row r="57" spans="7:16" ht="15.75" thickBot="1">
      <c r="G57" s="82">
        <v>54</v>
      </c>
      <c r="H57" s="83">
        <v>54</v>
      </c>
      <c r="I57" s="84">
        <v>46</v>
      </c>
      <c r="N57" s="82">
        <v>53</v>
      </c>
      <c r="O57" s="90">
        <v>77</v>
      </c>
      <c r="P57" s="84">
        <f t="shared" si="0"/>
        <v>23</v>
      </c>
    </row>
    <row r="58" spans="7:16" ht="15.75" thickBot="1">
      <c r="G58" s="82">
        <v>55</v>
      </c>
      <c r="H58" s="83">
        <v>55</v>
      </c>
      <c r="I58" s="84">
        <v>45</v>
      </c>
      <c r="N58" s="82">
        <v>54</v>
      </c>
      <c r="O58" s="90">
        <v>78.5</v>
      </c>
      <c r="P58" s="84">
        <f t="shared" si="0"/>
        <v>21.5</v>
      </c>
    </row>
    <row r="59" spans="7:16" ht="15.75" thickBot="1">
      <c r="G59" s="82">
        <v>56</v>
      </c>
      <c r="H59" s="83">
        <v>56</v>
      </c>
      <c r="I59" s="84">
        <v>44</v>
      </c>
      <c r="N59" s="82">
        <v>55</v>
      </c>
      <c r="O59" s="90">
        <v>80</v>
      </c>
      <c r="P59" s="84">
        <f t="shared" si="0"/>
        <v>20</v>
      </c>
    </row>
    <row r="60" spans="7:16" ht="15.75" thickBot="1">
      <c r="G60" s="82">
        <v>57</v>
      </c>
      <c r="H60" s="83">
        <v>57</v>
      </c>
      <c r="I60" s="84">
        <v>43</v>
      </c>
      <c r="N60" s="82">
        <v>56</v>
      </c>
      <c r="O60" s="90">
        <v>81.5</v>
      </c>
      <c r="P60" s="84">
        <f t="shared" si="0"/>
        <v>18.5</v>
      </c>
    </row>
    <row r="61" spans="7:16" ht="15.75" thickBot="1">
      <c r="G61" s="82">
        <v>58</v>
      </c>
      <c r="H61" s="83">
        <v>58</v>
      </c>
      <c r="I61" s="84">
        <v>42</v>
      </c>
      <c r="N61" s="82">
        <v>57</v>
      </c>
      <c r="O61" s="90">
        <v>83</v>
      </c>
      <c r="P61" s="84">
        <f t="shared" si="0"/>
        <v>17</v>
      </c>
    </row>
    <row r="62" spans="7:16" ht="15.75" thickBot="1">
      <c r="G62" s="82">
        <v>59</v>
      </c>
      <c r="H62" s="83">
        <v>59</v>
      </c>
      <c r="I62" s="84">
        <v>41</v>
      </c>
      <c r="N62" s="82">
        <v>58</v>
      </c>
      <c r="O62" s="90">
        <v>84.5</v>
      </c>
      <c r="P62" s="84">
        <f t="shared" si="0"/>
        <v>15.5</v>
      </c>
    </row>
    <row r="63" spans="7:16" ht="15.75" thickBot="1">
      <c r="G63" s="82">
        <v>60</v>
      </c>
      <c r="H63" s="83">
        <v>60</v>
      </c>
      <c r="I63" s="84">
        <v>40</v>
      </c>
      <c r="N63" s="82">
        <v>59</v>
      </c>
      <c r="O63" s="90">
        <v>85</v>
      </c>
      <c r="P63" s="98">
        <f t="shared" si="0"/>
        <v>14</v>
      </c>
    </row>
    <row r="64" spans="7:16" ht="15.75" thickBot="1">
      <c r="G64" s="82">
        <v>61</v>
      </c>
      <c r="H64" s="83">
        <v>61</v>
      </c>
      <c r="I64" s="84">
        <v>39</v>
      </c>
      <c r="N64" s="82">
        <v>60</v>
      </c>
    </row>
    <row r="65" spans="7:15" ht="15.75" thickBot="1">
      <c r="G65" s="82">
        <v>62</v>
      </c>
      <c r="H65" s="83">
        <v>62</v>
      </c>
      <c r="I65" s="84">
        <v>38</v>
      </c>
      <c r="N65" s="82">
        <v>61</v>
      </c>
      <c r="O65" s="106"/>
    </row>
    <row r="66" spans="7:15" ht="15.75" thickBot="1">
      <c r="G66" s="82">
        <v>63</v>
      </c>
      <c r="H66" s="83">
        <v>63</v>
      </c>
      <c r="I66" s="84">
        <v>37</v>
      </c>
      <c r="N66" s="82">
        <v>62</v>
      </c>
      <c r="O66" s="106"/>
    </row>
    <row r="67" spans="7:15" ht="15.75" thickBot="1">
      <c r="G67" s="82">
        <v>64</v>
      </c>
      <c r="H67" s="83">
        <v>64</v>
      </c>
      <c r="I67" s="84">
        <v>36</v>
      </c>
      <c r="N67" s="82">
        <v>63</v>
      </c>
      <c r="O67" s="106"/>
    </row>
    <row r="68" spans="7:15" ht="15.75" thickBot="1">
      <c r="G68" s="82">
        <v>65</v>
      </c>
      <c r="H68" s="83">
        <v>65</v>
      </c>
      <c r="I68" s="84">
        <v>35</v>
      </c>
      <c r="N68" s="82">
        <v>64</v>
      </c>
      <c r="O68" s="106"/>
    </row>
    <row r="69" spans="7:15" ht="15.75" thickBot="1">
      <c r="G69" s="82">
        <v>66</v>
      </c>
      <c r="H69" s="83">
        <v>66</v>
      </c>
      <c r="I69" s="84">
        <v>34</v>
      </c>
      <c r="N69" s="82">
        <v>65</v>
      </c>
      <c r="O69" s="106"/>
    </row>
    <row r="70" spans="7:15" ht="15.75" thickBot="1">
      <c r="G70" s="82">
        <v>67</v>
      </c>
      <c r="H70" s="83">
        <v>67</v>
      </c>
      <c r="I70" s="84">
        <v>33</v>
      </c>
      <c r="N70" s="82">
        <v>66</v>
      </c>
      <c r="O70" s="106"/>
    </row>
    <row r="71" spans="7:15" ht="15.75" thickBot="1">
      <c r="G71" s="82">
        <v>68</v>
      </c>
      <c r="H71" s="83">
        <v>68</v>
      </c>
      <c r="I71" s="84">
        <v>32</v>
      </c>
      <c r="N71" s="82">
        <v>67</v>
      </c>
      <c r="O71" s="106"/>
    </row>
    <row r="72" spans="7:15" ht="15.75" thickBot="1">
      <c r="G72" s="82">
        <v>69</v>
      </c>
      <c r="H72" s="83">
        <v>69</v>
      </c>
      <c r="I72" s="84">
        <v>31</v>
      </c>
      <c r="N72" s="82">
        <v>68</v>
      </c>
      <c r="O72" s="106"/>
    </row>
    <row r="73" spans="7:15" ht="15.75" thickBot="1">
      <c r="G73" s="82">
        <v>70</v>
      </c>
      <c r="H73" s="83">
        <v>70</v>
      </c>
      <c r="I73" s="98">
        <v>30</v>
      </c>
      <c r="N73" s="82">
        <v>69</v>
      </c>
      <c r="O73" s="106"/>
    </row>
    <row r="74" spans="7:15" ht="15.75" thickBot="1">
      <c r="G74" s="73"/>
      <c r="H74" s="107"/>
      <c r="I74" s="108"/>
      <c r="N74" s="82">
        <v>70</v>
      </c>
      <c r="O74" s="106"/>
    </row>
    <row r="75" spans="7:15" ht="15.75" thickBot="1">
      <c r="G75" s="73"/>
      <c r="H75" s="107"/>
      <c r="N75" s="82"/>
      <c r="O75" s="106"/>
    </row>
    <row r="76" spans="7:15">
      <c r="G76" s="73"/>
      <c r="H76" s="107"/>
    </row>
    <row r="77" spans="7:15">
      <c r="G77" s="73"/>
      <c r="H77" s="107"/>
    </row>
    <row r="78" spans="7:15">
      <c r="G78" s="73"/>
      <c r="H78" s="107"/>
    </row>
    <row r="79" spans="7:15">
      <c r="G79" s="73"/>
      <c r="H79" s="107"/>
    </row>
    <row r="80" spans="7:15">
      <c r="G80" s="73"/>
      <c r="H80" s="107"/>
    </row>
    <row r="81" spans="7:8">
      <c r="G81" s="73"/>
      <c r="H81" s="107"/>
    </row>
    <row r="82" spans="7:8">
      <c r="G82" s="73"/>
      <c r="H82" s="107"/>
    </row>
    <row r="83" spans="7:8">
      <c r="G83" s="73"/>
      <c r="H83" s="107"/>
    </row>
    <row r="84" spans="7:8">
      <c r="G84" s="73"/>
      <c r="H84" s="107"/>
    </row>
    <row r="85" spans="7:8">
      <c r="G85" s="73"/>
      <c r="H85" s="107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3" spans="13:17">
      <c r="P33" s="53"/>
      <c r="Q33" s="53"/>
    </row>
    <row r="34" spans="13:17">
      <c r="M34" s="6"/>
    </row>
    <row r="35" spans="13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opLeftCell="A10" workbookViewId="0">
      <selection activeCell="F22" activeCellId="1" sqref="J19 F22"/>
    </sheetView>
  </sheetViews>
  <sheetFormatPr defaultRowHeight="15"/>
  <cols>
    <col min="1" max="1" width="21.7109375" bestFit="1" customWidth="1"/>
    <col min="2" max="2" width="15.710937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8">
      <c r="A1" s="11"/>
      <c r="B1" s="12"/>
      <c r="C1" s="13"/>
      <c r="D1" s="14"/>
    </row>
    <row r="2" spans="1:8">
      <c r="A2" s="15"/>
      <c r="C2" s="16" t="s">
        <v>97</v>
      </c>
      <c r="D2" s="17"/>
    </row>
    <row r="3" spans="1:8">
      <c r="A3" s="15" t="s">
        <v>13</v>
      </c>
      <c r="B3" s="18"/>
      <c r="C3" s="19">
        <v>7500</v>
      </c>
      <c r="D3" s="20" t="s">
        <v>115</v>
      </c>
    </row>
    <row r="4" spans="1:8" ht="30">
      <c r="A4" s="21" t="s">
        <v>14</v>
      </c>
      <c r="B4" s="18"/>
      <c r="C4" s="19">
        <v>2000</v>
      </c>
      <c r="D4" s="22"/>
    </row>
    <row r="5" spans="1:8" ht="16.5">
      <c r="A5" s="15" t="s">
        <v>15</v>
      </c>
      <c r="B5" s="18"/>
      <c r="C5" s="19">
        <f>C3-C4</f>
        <v>5500</v>
      </c>
      <c r="D5" s="22"/>
      <c r="H5" s="38"/>
    </row>
    <row r="6" spans="1:8">
      <c r="A6" s="15" t="s">
        <v>16</v>
      </c>
      <c r="B6" s="18"/>
      <c r="C6" s="19">
        <f>C4</f>
        <v>2000</v>
      </c>
      <c r="D6" s="22"/>
    </row>
    <row r="7" spans="1:8">
      <c r="A7" s="15" t="s">
        <v>17</v>
      </c>
      <c r="B7" s="23"/>
      <c r="C7" s="24">
        <v>12</v>
      </c>
      <c r="D7" s="24"/>
    </row>
    <row r="8" spans="1:8">
      <c r="A8" s="15" t="s">
        <v>18</v>
      </c>
      <c r="B8" s="23"/>
      <c r="C8" s="24">
        <f>C9-C7</f>
        <v>48</v>
      </c>
      <c r="D8" s="24"/>
    </row>
    <row r="9" spans="1:8">
      <c r="A9" s="15" t="s">
        <v>19</v>
      </c>
      <c r="B9" s="23"/>
      <c r="C9" s="24">
        <v>60</v>
      </c>
      <c r="D9" s="24"/>
    </row>
    <row r="10" spans="1:8" ht="30">
      <c r="A10" s="21" t="s">
        <v>20</v>
      </c>
      <c r="B10" s="23"/>
      <c r="C10" s="24">
        <f>90*C7/C9</f>
        <v>18</v>
      </c>
      <c r="D10" s="24"/>
    </row>
    <row r="11" spans="1:8">
      <c r="A11" s="15"/>
      <c r="B11" s="25"/>
      <c r="C11" s="26">
        <f>C10%</f>
        <v>0.18</v>
      </c>
      <c r="D11" s="26"/>
    </row>
    <row r="12" spans="1:8">
      <c r="A12" s="15" t="s">
        <v>21</v>
      </c>
      <c r="B12" s="18"/>
      <c r="C12" s="19">
        <f>C6*C11</f>
        <v>360</v>
      </c>
      <c r="D12" s="22"/>
    </row>
    <row r="13" spans="1:8">
      <c r="A13" s="15" t="s">
        <v>22</v>
      </c>
      <c r="B13" s="18"/>
      <c r="C13" s="19">
        <f>C6-C12</f>
        <v>1640</v>
      </c>
      <c r="D13" s="22"/>
    </row>
    <row r="14" spans="1:8">
      <c r="A14" s="15" t="s">
        <v>15</v>
      </c>
      <c r="B14" s="18"/>
      <c r="C14" s="19">
        <f>C5</f>
        <v>5500</v>
      </c>
      <c r="D14" s="22"/>
    </row>
    <row r="15" spans="1:8">
      <c r="B15" s="18"/>
      <c r="C15" s="19"/>
      <c r="D15" s="22"/>
    </row>
    <row r="16" spans="1:8">
      <c r="A16" s="27" t="s">
        <v>23</v>
      </c>
      <c r="B16" s="28"/>
      <c r="C16" s="20">
        <f>C14+C13</f>
        <v>7140</v>
      </c>
      <c r="D16" s="20"/>
      <c r="E16" s="60"/>
    </row>
    <row r="17" spans="1:14">
      <c r="B17" s="23"/>
      <c r="C17" s="24"/>
      <c r="D17" s="24"/>
      <c r="N17" s="10"/>
    </row>
    <row r="18" spans="1:14" ht="16.5">
      <c r="A18" s="27" t="s">
        <v>116</v>
      </c>
      <c r="B18" s="7"/>
      <c r="C18" s="71">
        <v>264</v>
      </c>
      <c r="D18" s="71"/>
      <c r="E18" s="72"/>
      <c r="N18" s="10"/>
    </row>
    <row r="19" spans="1:14">
      <c r="A19" s="15"/>
      <c r="B19" s="6"/>
      <c r="C19" s="29">
        <f>C18*C16</f>
        <v>1884960</v>
      </c>
      <c r="D19" t="s">
        <v>68</v>
      </c>
      <c r="E19" s="29"/>
      <c r="F19" t="s">
        <v>68</v>
      </c>
      <c r="N19" s="10"/>
    </row>
    <row r="20" spans="1:14">
      <c r="A20" s="15"/>
      <c r="B20" s="53">
        <f>C20*80%</f>
        <v>1432569.6</v>
      </c>
      <c r="C20" s="30">
        <f>C19*95%</f>
        <v>1790712</v>
      </c>
      <c r="D20" t="s">
        <v>24</v>
      </c>
      <c r="E20" s="30"/>
      <c r="F20" t="s">
        <v>24</v>
      </c>
    </row>
    <row r="21" spans="1:14">
      <c r="A21" s="15"/>
      <c r="C21" s="30">
        <f>C19*80%</f>
        <v>1507968</v>
      </c>
      <c r="D21" t="s">
        <v>25</v>
      </c>
      <c r="E21" s="30"/>
      <c r="F21" t="s">
        <v>25</v>
      </c>
    </row>
    <row r="22" spans="1:14">
      <c r="A22" s="15"/>
    </row>
    <row r="23" spans="1:14">
      <c r="A23" s="31" t="s">
        <v>26</v>
      </c>
      <c r="B23" s="32"/>
      <c r="C23" s="33">
        <f>C18*2000</f>
        <v>528000</v>
      </c>
      <c r="D23" s="33">
        <f>D4*D18</f>
        <v>0</v>
      </c>
    </row>
    <row r="24" spans="1:14">
      <c r="A24" s="15" t="s">
        <v>27</v>
      </c>
    </row>
    <row r="25" spans="1:14">
      <c r="A25" s="34" t="s">
        <v>28</v>
      </c>
      <c r="B25" s="16"/>
      <c r="C25" s="30">
        <f>C19*0.025/12</f>
        <v>3927</v>
      </c>
      <c r="D25" s="30"/>
    </row>
    <row r="26" spans="1:14">
      <c r="C26" s="30"/>
      <c r="D26" s="30"/>
    </row>
    <row r="27" spans="1:14">
      <c r="C27" s="30"/>
      <c r="D27" s="30"/>
    </row>
    <row r="28" spans="1:14">
      <c r="C28"/>
      <c r="D28"/>
    </row>
    <row r="29" spans="1:14">
      <c r="C29"/>
      <c r="D29"/>
    </row>
    <row r="30" spans="1:14">
      <c r="C30"/>
      <c r="D30"/>
    </row>
    <row r="31" spans="1:14">
      <c r="C31"/>
      <c r="D31"/>
    </row>
    <row r="32" spans="1:14">
      <c r="C32"/>
      <c r="D32"/>
    </row>
    <row r="33" spans="1:13">
      <c r="C33"/>
      <c r="D33"/>
    </row>
    <row r="34" spans="1:13">
      <c r="C34"/>
      <c r="D34"/>
    </row>
    <row r="35" spans="1:13">
      <c r="C35"/>
      <c r="D35"/>
    </row>
    <row r="36" spans="1:13">
      <c r="C36"/>
      <c r="D36"/>
    </row>
    <row r="37" spans="1:13">
      <c r="C37"/>
      <c r="D37"/>
    </row>
    <row r="38" spans="1:13" ht="15.75" thickBot="1">
      <c r="C38"/>
      <c r="D38"/>
    </row>
    <row r="39" spans="1:13" ht="36">
      <c r="A39" s="121" t="s">
        <v>0</v>
      </c>
      <c r="B39" s="121" t="s">
        <v>98</v>
      </c>
      <c r="C39" s="121" t="s">
        <v>99</v>
      </c>
      <c r="D39" s="121" t="s">
        <v>100</v>
      </c>
      <c r="E39" s="109" t="s">
        <v>101</v>
      </c>
      <c r="F39" s="109" t="s">
        <v>103</v>
      </c>
      <c r="G39" s="109" t="s">
        <v>104</v>
      </c>
      <c r="H39" s="109" t="s">
        <v>105</v>
      </c>
      <c r="I39" s="109" t="s">
        <v>106</v>
      </c>
      <c r="J39" s="121" t="s">
        <v>109</v>
      </c>
      <c r="K39" s="121" t="s">
        <v>110</v>
      </c>
      <c r="L39" s="121" t="s">
        <v>111</v>
      </c>
      <c r="M39" s="121" t="s">
        <v>112</v>
      </c>
    </row>
    <row r="40" spans="1:13" ht="18">
      <c r="A40" s="122"/>
      <c r="B40" s="122"/>
      <c r="C40" s="122"/>
      <c r="D40" s="122"/>
      <c r="E40" s="110" t="s">
        <v>102</v>
      </c>
      <c r="F40" s="110" t="s">
        <v>102</v>
      </c>
      <c r="G40" s="110" t="s">
        <v>102</v>
      </c>
      <c r="H40" s="110" t="s">
        <v>102</v>
      </c>
      <c r="I40" s="110" t="s">
        <v>107</v>
      </c>
      <c r="J40" s="122"/>
      <c r="K40" s="122"/>
      <c r="L40" s="122"/>
      <c r="M40" s="122"/>
    </row>
    <row r="41" spans="1:13" ht="15.75" thickBot="1">
      <c r="A41" s="123"/>
      <c r="B41" s="123"/>
      <c r="C41" s="123"/>
      <c r="D41" s="123"/>
      <c r="E41" s="111"/>
      <c r="F41" s="111"/>
      <c r="G41" s="111"/>
      <c r="H41" s="111"/>
      <c r="I41" s="112" t="s">
        <v>108</v>
      </c>
      <c r="J41" s="123"/>
      <c r="K41" s="123"/>
      <c r="L41" s="123"/>
      <c r="M41" s="123"/>
    </row>
    <row r="42" spans="1:13" ht="15.75" thickBot="1">
      <c r="A42" s="113">
        <v>10</v>
      </c>
      <c r="B42" s="114">
        <v>302</v>
      </c>
      <c r="C42" s="114">
        <v>3</v>
      </c>
      <c r="D42" s="114" t="s">
        <v>113</v>
      </c>
      <c r="E42" s="114">
        <v>387</v>
      </c>
      <c r="F42" s="114">
        <v>39</v>
      </c>
      <c r="G42" s="114">
        <v>426</v>
      </c>
      <c r="H42" s="114">
        <v>469</v>
      </c>
      <c r="I42" s="115">
        <v>4700</v>
      </c>
      <c r="J42" s="117">
        <v>2002200</v>
      </c>
      <c r="K42" s="116">
        <v>1902090</v>
      </c>
      <c r="L42" s="116">
        <v>1601760</v>
      </c>
      <c r="M42" s="115">
        <v>4000</v>
      </c>
    </row>
    <row r="46" spans="1:13">
      <c r="A46" s="35"/>
    </row>
    <row r="50" spans="1:13">
      <c r="K50" t="s">
        <v>114</v>
      </c>
      <c r="L50" s="10">
        <v>426</v>
      </c>
    </row>
    <row r="51" spans="1:13">
      <c r="K51" t="s">
        <v>67</v>
      </c>
      <c r="L51" s="10">
        <v>4700</v>
      </c>
    </row>
    <row r="52" spans="1:13">
      <c r="K52" t="s">
        <v>68</v>
      </c>
      <c r="L52" s="10">
        <f>L51*L50</f>
        <v>2002200</v>
      </c>
    </row>
    <row r="53" spans="1:13">
      <c r="K53" t="s">
        <v>24</v>
      </c>
      <c r="L53" s="60">
        <f>L52*95%</f>
        <v>1902090</v>
      </c>
      <c r="M53" s="60"/>
    </row>
    <row r="54" spans="1:13">
      <c r="K54" t="s">
        <v>25</v>
      </c>
      <c r="L54" s="60">
        <f>L52*80%</f>
        <v>1601760</v>
      </c>
    </row>
    <row r="59" spans="1:13" ht="15.75">
      <c r="A59" s="36"/>
    </row>
    <row r="60" spans="1:13" ht="15.75">
      <c r="A60" s="36"/>
    </row>
    <row r="61" spans="1:13" ht="15.75">
      <c r="A61" s="36"/>
    </row>
    <row r="62" spans="1:13" ht="15.75">
      <c r="A62" s="36"/>
    </row>
    <row r="63" spans="1:13" ht="15.75">
      <c r="A63" s="36"/>
    </row>
    <row r="64" spans="1:13" ht="15.75">
      <c r="A64" s="36"/>
    </row>
    <row r="65" spans="1:1" ht="15.75">
      <c r="A65" s="36"/>
    </row>
    <row r="84" spans="3:3">
      <c r="C84" s="16">
        <f>C83*C82</f>
        <v>0</v>
      </c>
    </row>
  </sheetData>
  <mergeCells count="8">
    <mergeCell ref="L39:L41"/>
    <mergeCell ref="M39:M41"/>
    <mergeCell ref="A39:A41"/>
    <mergeCell ref="B39:B41"/>
    <mergeCell ref="C39:C41"/>
    <mergeCell ref="D39:D41"/>
    <mergeCell ref="J39:J41"/>
    <mergeCell ref="K39:K4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B1" zoomScale="70" zoomScaleNormal="70" workbookViewId="0">
      <selection activeCell="P3" sqref="P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129.86111111111111</v>
      </c>
      <c r="C2" s="4">
        <f t="shared" ref="C2:C3" si="2">B2*1.2</f>
        <v>155.83333333333334</v>
      </c>
      <c r="D2" s="4">
        <f t="shared" ref="D2:D3" si="3">C2*1.2</f>
        <v>187</v>
      </c>
      <c r="E2" s="5">
        <f t="shared" ref="E2:E3" si="4">R2</f>
        <v>2180000</v>
      </c>
      <c r="F2" s="4">
        <f t="shared" ref="F2:F3" si="5">ROUND((E2/B2),0)</f>
        <v>16787</v>
      </c>
      <c r="G2" s="4">
        <f t="shared" ref="G2:G3" si="6">ROUND((E2/C2),0)</f>
        <v>13989</v>
      </c>
      <c r="H2" s="4">
        <f t="shared" ref="H2:H3" si="7">ROUND((E2/D2),0)</f>
        <v>11658</v>
      </c>
      <c r="I2" s="4">
        <f t="shared" ref="I2:I3" si="8">T2</f>
        <v>0</v>
      </c>
      <c r="J2" s="4">
        <f t="shared" ref="J2:J3" si="9">U2</f>
        <v>0</v>
      </c>
      <c r="O2">
        <v>187</v>
      </c>
      <c r="P2">
        <f>O2/1.2</f>
        <v>155.83333333333334</v>
      </c>
      <c r="Q2">
        <f t="shared" ref="Q2" si="10">P2/1.2</f>
        <v>129.86111111111111</v>
      </c>
      <c r="R2" s="2">
        <v>2180000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350</v>
      </c>
      <c r="C3" s="4">
        <f t="shared" si="2"/>
        <v>420</v>
      </c>
      <c r="D3" s="4">
        <f t="shared" si="3"/>
        <v>504</v>
      </c>
      <c r="E3" s="5">
        <f t="shared" si="4"/>
        <v>8000000</v>
      </c>
      <c r="F3" s="4">
        <f t="shared" si="5"/>
        <v>22857</v>
      </c>
      <c r="G3" s="4">
        <f t="shared" si="6"/>
        <v>19048</v>
      </c>
      <c r="H3" s="4">
        <f t="shared" si="7"/>
        <v>15873</v>
      </c>
      <c r="I3" s="4">
        <f t="shared" si="8"/>
        <v>0</v>
      </c>
      <c r="J3" s="4">
        <f t="shared" si="9"/>
        <v>0</v>
      </c>
      <c r="O3">
        <v>0</v>
      </c>
      <c r="P3">
        <f>O3/1.2</f>
        <v>0</v>
      </c>
      <c r="Q3">
        <v>350</v>
      </c>
      <c r="R3" s="2">
        <v>8000000</v>
      </c>
      <c r="S3" s="2"/>
      <c r="T3" s="2"/>
      <c r="AE3" s="65"/>
    </row>
    <row r="4" spans="1:35">
      <c r="A4" s="4">
        <f t="shared" ref="A4:A6" si="11">N4</f>
        <v>0</v>
      </c>
      <c r="B4" s="4">
        <f t="shared" ref="B4:B6" si="12">Q4</f>
        <v>0</v>
      </c>
      <c r="C4" s="4">
        <f t="shared" ref="C4:C6" si="13">B4*1.2</f>
        <v>0</v>
      </c>
      <c r="D4" s="4">
        <f t="shared" ref="D4:D6" si="14">C4*1.2</f>
        <v>0</v>
      </c>
      <c r="E4" s="5">
        <f t="shared" ref="E4:E6" si="15">R4</f>
        <v>0</v>
      </c>
      <c r="F4" s="4" t="e">
        <f t="shared" ref="F4:F6" si="16">ROUND((E4/B4),0)</f>
        <v>#DIV/0!</v>
      </c>
      <c r="G4" s="4" t="e">
        <f t="shared" ref="G4:G6" si="17">ROUND((E4/C4),0)</f>
        <v>#DIV/0!</v>
      </c>
      <c r="H4" s="4" t="e">
        <f t="shared" ref="H4:H6" si="18">ROUND((E4/D4),0)</f>
        <v>#DIV/0!</v>
      </c>
      <c r="I4" s="4">
        <f t="shared" ref="I4:I6" si="19">T4</f>
        <v>0</v>
      </c>
      <c r="J4" s="4">
        <f t="shared" ref="J4:J6" si="20">U4</f>
        <v>0</v>
      </c>
      <c r="O4">
        <v>0</v>
      </c>
      <c r="P4">
        <f>O4/1.2</f>
        <v>0</v>
      </c>
      <c r="Q4">
        <f t="shared" ref="Q4:Q6" si="21">P4/1.2</f>
        <v>0</v>
      </c>
      <c r="R4" s="2">
        <v>0</v>
      </c>
      <c r="S4" s="2"/>
      <c r="T4" s="2"/>
    </row>
    <row r="5" spans="1:35">
      <c r="A5" s="4">
        <f t="shared" si="11"/>
        <v>0</v>
      </c>
      <c r="B5" s="4">
        <f t="shared" si="12"/>
        <v>0</v>
      </c>
      <c r="C5" s="4">
        <f t="shared" si="13"/>
        <v>0</v>
      </c>
      <c r="D5" s="4">
        <f t="shared" si="14"/>
        <v>0</v>
      </c>
      <c r="E5" s="5">
        <f t="shared" si="15"/>
        <v>0</v>
      </c>
      <c r="F5" s="4" t="e">
        <f t="shared" si="16"/>
        <v>#DIV/0!</v>
      </c>
      <c r="G5" s="4" t="e">
        <f t="shared" si="17"/>
        <v>#DIV/0!</v>
      </c>
      <c r="H5" s="4" t="e">
        <f t="shared" si="18"/>
        <v>#DIV/0!</v>
      </c>
      <c r="I5" s="4">
        <f t="shared" si="19"/>
        <v>0</v>
      </c>
      <c r="J5" s="4">
        <f t="shared" si="20"/>
        <v>0</v>
      </c>
      <c r="O5">
        <v>0</v>
      </c>
      <c r="P5">
        <f>O5/1.2</f>
        <v>0</v>
      </c>
      <c r="Q5">
        <f t="shared" si="21"/>
        <v>0</v>
      </c>
      <c r="R5" s="2">
        <v>0</v>
      </c>
      <c r="S5" s="2"/>
      <c r="T5" s="2"/>
    </row>
    <row r="6" spans="1:35">
      <c r="A6" s="4">
        <f t="shared" si="11"/>
        <v>0</v>
      </c>
      <c r="B6" s="4">
        <f t="shared" si="12"/>
        <v>0</v>
      </c>
      <c r="C6" s="4">
        <f t="shared" si="13"/>
        <v>0</v>
      </c>
      <c r="D6" s="4">
        <f t="shared" si="14"/>
        <v>0</v>
      </c>
      <c r="E6" s="5">
        <f t="shared" si="15"/>
        <v>0</v>
      </c>
      <c r="F6" s="4" t="e">
        <f t="shared" si="16"/>
        <v>#DIV/0!</v>
      </c>
      <c r="G6" s="4" t="e">
        <f t="shared" si="17"/>
        <v>#DIV/0!</v>
      </c>
      <c r="H6" s="4" t="e">
        <f t="shared" si="18"/>
        <v>#DIV/0!</v>
      </c>
      <c r="I6" s="4">
        <f t="shared" si="19"/>
        <v>0</v>
      </c>
      <c r="J6" s="4">
        <f t="shared" si="20"/>
        <v>0</v>
      </c>
      <c r="O6">
        <v>0</v>
      </c>
      <c r="P6">
        <f t="shared" ref="P6" si="22">O6/1.2</f>
        <v>0</v>
      </c>
      <c r="Q6">
        <f t="shared" si="21"/>
        <v>0</v>
      </c>
      <c r="R6" s="2">
        <v>0</v>
      </c>
      <c r="S6" s="2"/>
      <c r="T6" s="2"/>
      <c r="AI6" t="s">
        <v>73</v>
      </c>
    </row>
    <row r="7" spans="1:35">
      <c r="A7" s="4">
        <f t="shared" ref="A7:A8" si="23">N7</f>
        <v>0</v>
      </c>
      <c r="B7" s="4">
        <f t="shared" ref="B7:B8" si="24">Q7</f>
        <v>0</v>
      </c>
      <c r="C7" s="4">
        <f t="shared" ref="C7:C8" si="25">B7*1.2</f>
        <v>0</v>
      </c>
      <c r="D7" s="4">
        <f t="shared" ref="D7:D8" si="26">C7*1.2</f>
        <v>0</v>
      </c>
      <c r="E7" s="5">
        <f t="shared" ref="E7:E8" si="27">R7</f>
        <v>0</v>
      </c>
      <c r="F7" s="4" t="e">
        <f t="shared" ref="F7:F8" si="28">ROUND((E7/B7),0)</f>
        <v>#DIV/0!</v>
      </c>
      <c r="G7" s="4" t="e">
        <f t="shared" ref="G7:G8" si="29">ROUND((E7/C7),0)</f>
        <v>#DIV/0!</v>
      </c>
      <c r="H7" s="4" t="e">
        <f t="shared" ref="H7:H8" si="30">ROUND((E7/D7),0)</f>
        <v>#DIV/0!</v>
      </c>
      <c r="I7" s="4">
        <f t="shared" ref="I7:I8" si="31">T7</f>
        <v>0</v>
      </c>
      <c r="J7" s="4">
        <f t="shared" ref="J7:J8" si="32">U7</f>
        <v>0</v>
      </c>
      <c r="O7">
        <v>0</v>
      </c>
      <c r="P7">
        <f>O7/1.2</f>
        <v>0</v>
      </c>
      <c r="Q7">
        <f t="shared" ref="Q7:Q8" si="33">P7/1.2</f>
        <v>0</v>
      </c>
      <c r="R7" s="2">
        <v>0</v>
      </c>
      <c r="S7" s="2"/>
      <c r="T7" s="2"/>
    </row>
    <row r="8" spans="1:35">
      <c r="A8" s="4">
        <f t="shared" si="23"/>
        <v>0</v>
      </c>
      <c r="B8" s="4">
        <f t="shared" si="24"/>
        <v>0</v>
      </c>
      <c r="C8" s="4">
        <f t="shared" si="25"/>
        <v>0</v>
      </c>
      <c r="D8" s="4">
        <f t="shared" si="26"/>
        <v>0</v>
      </c>
      <c r="E8" s="5">
        <f t="shared" si="27"/>
        <v>0</v>
      </c>
      <c r="F8" s="4" t="e">
        <f t="shared" si="28"/>
        <v>#DIV/0!</v>
      </c>
      <c r="G8" s="4" t="e">
        <f t="shared" si="29"/>
        <v>#DIV/0!</v>
      </c>
      <c r="H8" s="4" t="e">
        <f t="shared" si="30"/>
        <v>#DIV/0!</v>
      </c>
      <c r="I8" s="4">
        <f t="shared" si="31"/>
        <v>0</v>
      </c>
      <c r="J8" s="4">
        <f t="shared" si="32"/>
        <v>0</v>
      </c>
      <c r="O8">
        <v>0</v>
      </c>
      <c r="P8">
        <f>O8/1.2</f>
        <v>0</v>
      </c>
      <c r="Q8">
        <f t="shared" si="33"/>
        <v>0</v>
      </c>
      <c r="R8" s="2">
        <v>0</v>
      </c>
      <c r="S8" s="2"/>
      <c r="T8" s="2"/>
    </row>
    <row r="9" spans="1:35">
      <c r="A9" s="4">
        <f t="shared" ref="A9:A17" si="34">N9</f>
        <v>0</v>
      </c>
      <c r="B9" s="4">
        <f t="shared" ref="B9:B17" si="35">Q9</f>
        <v>0</v>
      </c>
      <c r="C9" s="4">
        <f t="shared" ref="C9:C17" si="36">B9*1.2</f>
        <v>0</v>
      </c>
      <c r="D9" s="4">
        <f t="shared" ref="D9:D17" si="37">C9*1.2</f>
        <v>0</v>
      </c>
      <c r="E9" s="5">
        <f t="shared" ref="E9:E17" si="38">R9</f>
        <v>0</v>
      </c>
      <c r="F9" s="4" t="e">
        <f t="shared" ref="F9:F17" si="39">ROUND((E9/B9),0)</f>
        <v>#DIV/0!</v>
      </c>
      <c r="G9" s="4" t="e">
        <f t="shared" ref="G9:G17" si="40">ROUND((E9/C9),0)</f>
        <v>#DIV/0!</v>
      </c>
      <c r="H9" s="4" t="e">
        <f t="shared" ref="H9:H17" si="41">ROUND((E9/D9),0)</f>
        <v>#DIV/0!</v>
      </c>
      <c r="I9" s="4">
        <f t="shared" ref="I9:I17" si="42">T9</f>
        <v>0</v>
      </c>
      <c r="J9" s="4">
        <f t="shared" ref="J9:J17" si="43">U9</f>
        <v>0</v>
      </c>
      <c r="O9">
        <v>0</v>
      </c>
      <c r="P9">
        <f t="shared" ref="P9" si="44">O9/1.2</f>
        <v>0</v>
      </c>
      <c r="Q9">
        <f t="shared" ref="Q9:Q17" si="45">P9/1.2</f>
        <v>0</v>
      </c>
      <c r="R9" s="2">
        <v>0</v>
      </c>
      <c r="S9" s="2"/>
      <c r="T9" s="2"/>
    </row>
    <row r="10" spans="1:35">
      <c r="A10" s="4">
        <f t="shared" si="34"/>
        <v>0</v>
      </c>
      <c r="B10" s="4">
        <f t="shared" si="35"/>
        <v>0</v>
      </c>
      <c r="C10" s="4">
        <f t="shared" si="36"/>
        <v>0</v>
      </c>
      <c r="D10" s="4">
        <f t="shared" si="37"/>
        <v>0</v>
      </c>
      <c r="E10" s="5">
        <f t="shared" si="38"/>
        <v>0</v>
      </c>
      <c r="F10" s="4" t="e">
        <f t="shared" si="39"/>
        <v>#DIV/0!</v>
      </c>
      <c r="G10" s="4" t="e">
        <f t="shared" si="40"/>
        <v>#DIV/0!</v>
      </c>
      <c r="H10" s="4" t="e">
        <f t="shared" si="41"/>
        <v>#DIV/0!</v>
      </c>
      <c r="I10" s="4">
        <f t="shared" si="42"/>
        <v>0</v>
      </c>
      <c r="J10" s="4">
        <f t="shared" si="43"/>
        <v>0</v>
      </c>
      <c r="O10">
        <v>0</v>
      </c>
      <c r="P10">
        <f>O10/1.2</f>
        <v>0</v>
      </c>
      <c r="Q10">
        <f t="shared" si="45"/>
        <v>0</v>
      </c>
      <c r="R10" s="2">
        <v>0</v>
      </c>
      <c r="S10" s="2"/>
    </row>
    <row r="11" spans="1:35" ht="16.5">
      <c r="A11" s="4">
        <f t="shared" si="34"/>
        <v>0</v>
      </c>
      <c r="B11" s="4">
        <f t="shared" si="35"/>
        <v>0</v>
      </c>
      <c r="C11" s="4">
        <f t="shared" si="36"/>
        <v>0</v>
      </c>
      <c r="D11" s="4">
        <f t="shared" si="37"/>
        <v>0</v>
      </c>
      <c r="E11" s="5">
        <f t="shared" si="38"/>
        <v>0</v>
      </c>
      <c r="F11" s="4" t="e">
        <f t="shared" si="39"/>
        <v>#DIV/0!</v>
      </c>
      <c r="G11" s="4" t="e">
        <f t="shared" si="40"/>
        <v>#DIV/0!</v>
      </c>
      <c r="H11" s="4" t="e">
        <f t="shared" si="41"/>
        <v>#DIV/0!</v>
      </c>
      <c r="I11" s="4">
        <f t="shared" si="42"/>
        <v>0</v>
      </c>
      <c r="J11" s="4">
        <f t="shared" si="43"/>
        <v>0</v>
      </c>
      <c r="O11">
        <v>0</v>
      </c>
      <c r="P11">
        <f>O11/1.2</f>
        <v>0</v>
      </c>
      <c r="Q11">
        <f t="shared" si="4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.75">
      <c r="A12" s="4">
        <f t="shared" si="34"/>
        <v>0</v>
      </c>
      <c r="B12" s="4">
        <f t="shared" si="35"/>
        <v>0</v>
      </c>
      <c r="C12" s="4">
        <f t="shared" si="36"/>
        <v>0</v>
      </c>
      <c r="D12" s="4">
        <f t="shared" si="37"/>
        <v>0</v>
      </c>
      <c r="E12" s="5">
        <f t="shared" si="38"/>
        <v>0</v>
      </c>
      <c r="F12" s="4" t="e">
        <f t="shared" si="39"/>
        <v>#DIV/0!</v>
      </c>
      <c r="G12" s="4" t="e">
        <f t="shared" si="40"/>
        <v>#DIV/0!</v>
      </c>
      <c r="H12" s="4" t="e">
        <f t="shared" si="41"/>
        <v>#DIV/0!</v>
      </c>
      <c r="I12" s="4">
        <f t="shared" si="42"/>
        <v>0</v>
      </c>
      <c r="J12" s="4">
        <f t="shared" si="43"/>
        <v>0</v>
      </c>
      <c r="O12">
        <v>0</v>
      </c>
      <c r="P12">
        <f t="shared" ref="P12:P13" si="46">O12/1.2</f>
        <v>0</v>
      </c>
      <c r="Q12">
        <f t="shared" si="45"/>
        <v>0</v>
      </c>
      <c r="R12" s="2">
        <v>0</v>
      </c>
      <c r="S12" s="2"/>
      <c r="V12" s="68"/>
    </row>
    <row r="13" spans="1:35">
      <c r="A13" s="4">
        <f t="shared" si="34"/>
        <v>0</v>
      </c>
      <c r="B13" s="4">
        <f t="shared" si="35"/>
        <v>0</v>
      </c>
      <c r="C13" s="4">
        <f t="shared" si="36"/>
        <v>0</v>
      </c>
      <c r="D13" s="4">
        <f t="shared" si="37"/>
        <v>0</v>
      </c>
      <c r="E13" s="5">
        <f t="shared" si="38"/>
        <v>0</v>
      </c>
      <c r="F13" s="4" t="e">
        <f t="shared" si="39"/>
        <v>#DIV/0!</v>
      </c>
      <c r="G13" s="4" t="e">
        <f t="shared" si="40"/>
        <v>#DIV/0!</v>
      </c>
      <c r="H13" s="4" t="e">
        <f t="shared" si="41"/>
        <v>#DIV/0!</v>
      </c>
      <c r="I13" s="4">
        <f t="shared" si="42"/>
        <v>0</v>
      </c>
      <c r="J13" s="4">
        <f t="shared" si="43"/>
        <v>0</v>
      </c>
      <c r="O13">
        <v>0</v>
      </c>
      <c r="P13">
        <f t="shared" si="46"/>
        <v>0</v>
      </c>
      <c r="Q13">
        <f t="shared" si="45"/>
        <v>0</v>
      </c>
      <c r="R13" s="2">
        <v>0</v>
      </c>
      <c r="S13" s="2"/>
    </row>
    <row r="14" spans="1:35">
      <c r="A14" s="4">
        <f t="shared" si="34"/>
        <v>0</v>
      </c>
      <c r="B14" s="4">
        <f t="shared" si="35"/>
        <v>0</v>
      </c>
      <c r="C14" s="4">
        <f t="shared" si="36"/>
        <v>0</v>
      </c>
      <c r="D14" s="4">
        <f t="shared" si="37"/>
        <v>0</v>
      </c>
      <c r="E14" s="5">
        <f t="shared" si="38"/>
        <v>0</v>
      </c>
      <c r="F14" s="4" t="e">
        <f t="shared" si="39"/>
        <v>#DIV/0!</v>
      </c>
      <c r="G14" s="4" t="e">
        <f t="shared" si="40"/>
        <v>#DIV/0!</v>
      </c>
      <c r="H14" s="4" t="e">
        <f t="shared" si="41"/>
        <v>#DIV/0!</v>
      </c>
      <c r="I14" s="4">
        <f t="shared" si="42"/>
        <v>0</v>
      </c>
      <c r="J14" s="4">
        <f t="shared" si="43"/>
        <v>0</v>
      </c>
      <c r="O14">
        <v>0</v>
      </c>
      <c r="P14">
        <f>O14/1.2</f>
        <v>0</v>
      </c>
      <c r="Q14">
        <f t="shared" si="45"/>
        <v>0</v>
      </c>
      <c r="R14" s="2">
        <v>0</v>
      </c>
      <c r="S14" s="2"/>
    </row>
    <row r="15" spans="1:35">
      <c r="A15" s="4">
        <f t="shared" si="34"/>
        <v>0</v>
      </c>
      <c r="B15" s="4">
        <f t="shared" si="35"/>
        <v>0</v>
      </c>
      <c r="C15" s="4">
        <f t="shared" si="36"/>
        <v>0</v>
      </c>
      <c r="D15" s="4">
        <f t="shared" si="37"/>
        <v>0</v>
      </c>
      <c r="E15" s="5">
        <f t="shared" si="38"/>
        <v>0</v>
      </c>
      <c r="F15" s="4" t="e">
        <f t="shared" si="39"/>
        <v>#DIV/0!</v>
      </c>
      <c r="G15" s="4" t="e">
        <f t="shared" si="40"/>
        <v>#DIV/0!</v>
      </c>
      <c r="H15" s="4" t="e">
        <f t="shared" si="41"/>
        <v>#DIV/0!</v>
      </c>
      <c r="I15" s="4">
        <f t="shared" si="42"/>
        <v>0</v>
      </c>
      <c r="J15" s="4">
        <f t="shared" si="43"/>
        <v>0</v>
      </c>
      <c r="O15">
        <v>0</v>
      </c>
      <c r="P15">
        <f t="shared" ref="P15" si="47">O15/1.2</f>
        <v>0</v>
      </c>
      <c r="Q15">
        <f t="shared" si="45"/>
        <v>0</v>
      </c>
      <c r="R15" s="2">
        <v>0</v>
      </c>
      <c r="S15" s="2"/>
    </row>
    <row r="16" spans="1:35">
      <c r="A16" s="4">
        <f t="shared" si="34"/>
        <v>0</v>
      </c>
      <c r="B16" s="4">
        <f t="shared" si="35"/>
        <v>0</v>
      </c>
      <c r="C16" s="4">
        <f t="shared" si="36"/>
        <v>0</v>
      </c>
      <c r="D16" s="4">
        <f t="shared" si="37"/>
        <v>0</v>
      </c>
      <c r="E16" s="5">
        <f t="shared" si="38"/>
        <v>0</v>
      </c>
      <c r="F16" s="4" t="e">
        <f t="shared" si="39"/>
        <v>#DIV/0!</v>
      </c>
      <c r="G16" s="4" t="e">
        <f t="shared" si="40"/>
        <v>#DIV/0!</v>
      </c>
      <c r="H16" s="4" t="e">
        <f t="shared" si="41"/>
        <v>#DIV/0!</v>
      </c>
      <c r="I16" s="4">
        <f t="shared" si="42"/>
        <v>0</v>
      </c>
      <c r="J16" s="4">
        <f t="shared" si="43"/>
        <v>0</v>
      </c>
      <c r="O16">
        <v>0</v>
      </c>
      <c r="P16">
        <f>O16/1.2</f>
        <v>0</v>
      </c>
      <c r="Q16">
        <f t="shared" si="45"/>
        <v>0</v>
      </c>
      <c r="R16" s="2">
        <v>0</v>
      </c>
      <c r="S16" s="2"/>
    </row>
    <row r="17" spans="1:19">
      <c r="A17" s="4">
        <f t="shared" si="34"/>
        <v>0</v>
      </c>
      <c r="B17" s="4">
        <f t="shared" si="35"/>
        <v>0</v>
      </c>
      <c r="C17" s="4">
        <f t="shared" si="36"/>
        <v>0</v>
      </c>
      <c r="D17" s="4">
        <f t="shared" si="37"/>
        <v>0</v>
      </c>
      <c r="E17" s="5">
        <f t="shared" si="38"/>
        <v>0</v>
      </c>
      <c r="F17" s="4" t="e">
        <f t="shared" si="39"/>
        <v>#DIV/0!</v>
      </c>
      <c r="G17" s="4" t="e">
        <f t="shared" si="40"/>
        <v>#DIV/0!</v>
      </c>
      <c r="H17" s="4" t="e">
        <f t="shared" si="41"/>
        <v>#DIV/0!</v>
      </c>
      <c r="I17" s="4">
        <f t="shared" si="42"/>
        <v>0</v>
      </c>
      <c r="J17" s="4">
        <f t="shared" si="43"/>
        <v>0</v>
      </c>
      <c r="O17">
        <v>0</v>
      </c>
      <c r="P17">
        <f>O17/1.2</f>
        <v>0</v>
      </c>
      <c r="Q17">
        <f t="shared" si="45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48">N19</f>
        <v>0</v>
      </c>
      <c r="B19" s="4">
        <f t="shared" ref="B19" si="49">Q19</f>
        <v>0</v>
      </c>
      <c r="C19" s="4">
        <f t="shared" ref="C19" si="50">B19*1.2</f>
        <v>0</v>
      </c>
      <c r="D19" s="4">
        <f t="shared" ref="D19" si="51">C19*1.2</f>
        <v>0</v>
      </c>
      <c r="E19" s="5">
        <f t="shared" ref="E19" si="52">R19</f>
        <v>0</v>
      </c>
      <c r="F19" s="4" t="e">
        <f t="shared" ref="F19" si="53">ROUND((E19/B19),0)</f>
        <v>#DIV/0!</v>
      </c>
      <c r="G19" s="4" t="e">
        <f t="shared" ref="G19" si="54">ROUND((E19/C19),0)</f>
        <v>#DIV/0!</v>
      </c>
      <c r="H19" s="4" t="e">
        <f t="shared" ref="H19" si="55">ROUND((E19/D19),0)</f>
        <v>#DIV/0!</v>
      </c>
      <c r="I19" s="4">
        <f t="shared" ref="I19:J19" si="56">T19</f>
        <v>0</v>
      </c>
      <c r="J19" s="4">
        <f t="shared" si="56"/>
        <v>0</v>
      </c>
      <c r="O19">
        <v>0</v>
      </c>
      <c r="P19">
        <f>O19/1.2</f>
        <v>0</v>
      </c>
      <c r="Q19">
        <f t="shared" ref="Q19" si="5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3" zoomScaleNormal="100" workbookViewId="0">
      <selection activeCell="I12" sqref="E9:I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4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2024-04-06T07:14:17Z</dcterms:modified>
</cp:coreProperties>
</file>