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nasi Manohar Devrukhar\"/>
    </mc:Choice>
  </mc:AlternateContent>
  <xr:revisionPtr revIDLastSave="0" documentId="13_ncr:1_{98B7A84F-6776-432A-8CED-EAF9B2EF7EB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</sheets>
  <calcPr calcId="191029"/>
</workbook>
</file>

<file path=xl/calcChain.xml><?xml version="1.0" encoding="utf-8"?>
<calcChain xmlns="http://schemas.openxmlformats.org/spreadsheetml/2006/main">
  <c r="Q17" i="4" l="1"/>
  <c r="B17" i="4" s="1"/>
  <c r="C17" i="4" s="1"/>
  <c r="D17" i="4" s="1"/>
  <c r="Q16" i="4"/>
  <c r="S16" i="4"/>
  <c r="J16" i="4" s="1"/>
  <c r="A16" i="4"/>
  <c r="B16" i="4"/>
  <c r="C16" i="4" s="1"/>
  <c r="D16" i="4" s="1"/>
  <c r="H16" i="4" s="1"/>
  <c r="E16" i="4"/>
  <c r="I16" i="4"/>
  <c r="P16" i="4"/>
  <c r="A17" i="4"/>
  <c r="E17" i="4"/>
  <c r="I17" i="4"/>
  <c r="J17" i="4"/>
  <c r="P17" i="4"/>
  <c r="F17" i="4" l="1"/>
  <c r="F16" i="4"/>
  <c r="H17" i="4"/>
  <c r="G16" i="4"/>
  <c r="G17" i="4"/>
  <c r="Q12" i="4"/>
  <c r="S12" i="4"/>
  <c r="O28" i="4"/>
  <c r="Q5" i="4"/>
  <c r="T5" i="4"/>
  <c r="H25" i="4"/>
  <c r="H32" i="4"/>
  <c r="H23" i="4"/>
  <c r="I22" i="4"/>
  <c r="I21" i="4"/>
  <c r="I20" i="4"/>
  <c r="P12" i="4" l="1"/>
  <c r="P11" i="4"/>
  <c r="P10" i="4"/>
  <c r="P9" i="4"/>
  <c r="P8" i="4"/>
  <c r="P7" i="4"/>
  <c r="P6" i="4"/>
  <c r="P5" i="4"/>
  <c r="P4" i="4"/>
  <c r="Q3" i="4"/>
  <c r="Q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<sst xmlns="http://schemas.openxmlformats.org/spreadsheetml/2006/main" count="33" uniqueCount="30">
  <si>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</si>
  <si>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</si>
  <si>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</si>
  <si>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</si>
  <si>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</si>
  <si>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</si>
  <si>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</si>
  <si>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</si>
  <si>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</si>
  <si>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</si>
  <si>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</si>
  <si>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</si>
  <si>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</si>
  <si>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1005, 10th Floor, Pragati Crystal, Plot No. 17, Sector 21, Village - Ulwe</t>
  </si>
  <si>
    <t>ca</t>
  </si>
  <si>
    <t>cb</t>
  </si>
  <si>
    <t>terrace</t>
  </si>
  <si>
    <t>rate</t>
  </si>
  <si>
    <t>fmv</t>
  </si>
  <si>
    <t>agreement - 27.09.2014</t>
  </si>
  <si>
    <t>av</t>
  </si>
  <si>
    <t>sd</t>
  </si>
  <si>
    <t>rd</t>
  </si>
  <si>
    <t>bv</t>
  </si>
  <si>
    <t>possession  - 2017</t>
  </si>
  <si>
    <t>17.02.23</t>
  </si>
  <si>
    <t>mca</t>
  </si>
  <si>
    <t>LS - 95 lakhs</t>
  </si>
  <si>
    <t>rajesh - 85 to 90 lakhs</t>
  </si>
  <si>
    <t>30.03.24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</si>
</sst>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406119</xdr:colOff>
      <xdr:row>19</xdr:row>
      <xdr:rowOff>95250</xdr:rowOff>
    </xdr:from>
    <xdr:to>
      <xdr:col>28</xdr:col>
      <xdr:colOff>161925</xdr:colOff>
      <xdr:row>47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2CEC87-9E1C-421B-8FD9-BC2C987BF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8244" y="4514850"/>
          <a:ext cx="6842406" cy="533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258998</xdr:colOff>
      <xdr:row>29</xdr:row>
      <xdr:rowOff>57902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46349E-FC0B-412A-9824-D96900FDE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060598" cy="53919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68386</xdr:colOff>
      <xdr:row>29</xdr:row>
      <xdr:rowOff>57902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4AC0E3-C22E-4ADB-B8EE-4B4E94080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260386" cy="53919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12</xdr:col>
      <xdr:colOff>58009</xdr:colOff>
      <xdr:row>47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C5E37F-079C-4A86-8988-CFC1E6CD6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6154009" cy="868801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582893</xdr:colOff>
      <xdr:row>34</xdr:row>
      <xdr:rowOff>124720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2FAA00-9AF3-4CB2-8032-5B7DB1E2F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384493" cy="641122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125544</xdr:colOff>
      <xdr:row>27</xdr:row>
      <xdr:rowOff>143613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AA7088-EC78-4517-A1A7-CB1A5AF7F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17544" cy="528711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382585</xdr:colOff>
      <xdr:row>28</xdr:row>
      <xdr:rowOff>115060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2F820F-3176-4B05-BBEE-675214DC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55385" cy="544906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0FEE96-FA09-4B40-AC69-387EC4FF5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34DED5-5BD9-4C88-8DC7-6253A119B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478358</xdr:colOff>
      <xdr:row>41</xdr:row>
      <xdr:rowOff>162974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6720F6-31CA-49B7-9DBB-BF45FD6C5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108758" cy="7516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154633</xdr:colOff>
      <xdr:row>47</xdr:row>
      <xdr:rowOff>39195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A8FD11-7C40-434F-A90F-F11A0C478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004233" cy="78496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29855</xdr:colOff>
      <xdr:row>45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F61A6C-13E6-498D-965E-40650FA7A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73855" cy="8430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CBA349-9FE5-4DAA-9812-16EA92342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316581</xdr:colOff>
      <xdr:row>50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614B0C-AB47-40B8-8E3D-DAB796CEE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166181" cy="8306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1</xdr:row>
      <xdr:rowOff>47625</xdr:rowOff>
    </xdr:from>
    <xdr:to>
      <xdr:col>32</xdr:col>
      <xdr:colOff>583314</xdr:colOff>
      <xdr:row>46</xdr:row>
      <xdr:rowOff>105979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B5C9A0-842B-4148-80C9-439E3BAC0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6175" y="238125"/>
          <a:ext cx="16404339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183212</xdr:colOff>
      <xdr:row>42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144363-84B5-4042-8422-CA430452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32812" cy="79544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39722</xdr:colOff>
      <xdr:row>28</xdr:row>
      <xdr:rowOff>181718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13A9C2-A2E7-4F43-9813-33F92302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622122" cy="53252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A16" zoomScaleNormal="100" workbookViewId="0">
      <selection activeCell="S23" sqref="S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833.33333333333337</v>
      </c>
      <c r="C2" s="4">
        <f>B2*1.2</f>
        <v>1000</v>
      </c>
      <c r="D2" s="4">
        <f t="shared" ref="D2:D13" si="2">C2*1.2</f>
        <v>1200</v>
      </c>
      <c r="E2" s="5">
        <f t="shared" ref="E2:E13" si="3">R2</f>
        <v>5500000</v>
      </c>
      <c r="F2" s="10">
        <f t="shared" ref="F2:F13" si="4">ROUND((E2/B2),0)</f>
        <v>6600</v>
      </c>
      <c r="G2" s="10">
        <f t="shared" ref="G2:G13" si="5">ROUND((E2/C2),0)</f>
        <v>5500</v>
      </c>
      <c r="H2" s="10">
        <f t="shared" ref="H2:H13" si="6">ROUND((E2/D2),0)</f>
        <v>4583</v>
      </c>
      <c r="I2" s="4" t="e">
        <f>#REF!</f>
        <v>#REF!</v>
      </c>
      <c r="J2" s="4">
        <f t="shared" ref="J2:J13" si="7">S2</f>
        <v>0</v>
      </c>
      <c r="O2">
        <v>0</v>
      </c>
      <c r="P2">
        <v>1000</v>
      </c>
      <c r="Q2">
        <f t="shared" ref="Q2:Q3" si="8">P2/1.2</f>
        <v>833.33333333333337</v>
      </c>
      <c r="R2" s="2">
        <v>5500000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391.66666666666669</v>
      </c>
      <c r="C3" s="4">
        <f t="shared" ref="C3:C15" si="9">B3*1.2</f>
        <v>470</v>
      </c>
      <c r="D3" s="4">
        <f t="shared" si="2"/>
        <v>564</v>
      </c>
      <c r="E3" s="16">
        <f t="shared" si="3"/>
        <v>3200000</v>
      </c>
      <c r="F3" s="10">
        <f t="shared" si="4"/>
        <v>8170</v>
      </c>
      <c r="G3" s="10">
        <f t="shared" si="5"/>
        <v>6809</v>
      </c>
      <c r="H3" s="10">
        <f t="shared" si="6"/>
        <v>5674</v>
      </c>
      <c r="I3" s="10" t="e">
        <f>#REF!</f>
        <v>#REF!</v>
      </c>
      <c r="J3" s="10">
        <f t="shared" si="7"/>
        <v>0</v>
      </c>
      <c r="K3" s="8"/>
      <c r="L3" s="8"/>
      <c r="M3" s="8"/>
      <c r="N3" s="8"/>
      <c r="O3" s="8">
        <v>0</v>
      </c>
      <c r="P3" s="8">
        <v>470</v>
      </c>
      <c r="Q3" s="8">
        <f t="shared" si="8"/>
        <v>391.66666666666669</v>
      </c>
      <c r="R3" s="17">
        <v>3200000</v>
      </c>
      <c r="S3" s="8"/>
      <c r="T3" s="8"/>
      <c r="U3" s="8"/>
    </row>
    <row r="4" spans="1:21" x14ac:dyDescent="0.25">
      <c r="A4" s="4">
        <f t="shared" si="0"/>
        <v>0</v>
      </c>
      <c r="B4" s="4">
        <f t="shared" si="1"/>
        <v>400</v>
      </c>
      <c r="C4" s="4">
        <f t="shared" si="9"/>
        <v>480</v>
      </c>
      <c r="D4" s="4">
        <f t="shared" si="2"/>
        <v>576</v>
      </c>
      <c r="E4" s="16">
        <f t="shared" si="3"/>
        <v>5000000</v>
      </c>
      <c r="F4" s="10">
        <f t="shared" si="4"/>
        <v>12500</v>
      </c>
      <c r="G4" s="10">
        <f t="shared" si="5"/>
        <v>10417</v>
      </c>
      <c r="H4" s="10">
        <f t="shared" si="6"/>
        <v>8681</v>
      </c>
      <c r="I4" s="10" t="e">
        <f>#REF!</f>
        <v>#REF!</v>
      </c>
      <c r="J4" s="10">
        <f t="shared" si="7"/>
        <v>0</v>
      </c>
      <c r="K4" s="8"/>
      <c r="L4" s="8"/>
      <c r="M4" s="8"/>
      <c r="N4" s="8"/>
      <c r="O4" s="8">
        <v>0</v>
      </c>
      <c r="P4" s="8">
        <f t="shared" ref="P4:P12" si="10">O4/1.2</f>
        <v>0</v>
      </c>
      <c r="Q4" s="8">
        <v>400</v>
      </c>
      <c r="R4" s="17">
        <v>5000000</v>
      </c>
      <c r="S4" s="8"/>
      <c r="T4" s="8"/>
      <c r="U4" s="8"/>
    </row>
    <row r="5" spans="1:21" x14ac:dyDescent="0.25">
      <c r="A5" s="4">
        <f t="shared" si="0"/>
        <v>0</v>
      </c>
      <c r="B5" s="4">
        <f t="shared" si="1"/>
        <v>376.82611199999991</v>
      </c>
      <c r="C5" s="4">
        <f t="shared" si="9"/>
        <v>452.1913343999999</v>
      </c>
      <c r="D5" s="4">
        <f t="shared" si="2"/>
        <v>542.62960127999986</v>
      </c>
      <c r="E5" s="16">
        <f t="shared" si="3"/>
        <v>4750000</v>
      </c>
      <c r="F5" s="10">
        <f t="shared" si="4"/>
        <v>12605</v>
      </c>
      <c r="G5" s="10">
        <f t="shared" si="5"/>
        <v>10504</v>
      </c>
      <c r="H5" s="10">
        <f t="shared" si="6"/>
        <v>8754</v>
      </c>
      <c r="I5" s="10" t="e">
        <f>#REF!</f>
        <v>#REF!</v>
      </c>
      <c r="J5" s="10" t="str">
        <f t="shared" si="7"/>
        <v>17.02.23</v>
      </c>
      <c r="K5" s="8"/>
      <c r="L5" s="8"/>
      <c r="M5" s="8"/>
      <c r="N5" s="8"/>
      <c r="O5" s="8">
        <v>0</v>
      </c>
      <c r="P5" s="8">
        <f t="shared" si="10"/>
        <v>0</v>
      </c>
      <c r="Q5" s="8">
        <f>T5*10.764</f>
        <v>376.82611199999991</v>
      </c>
      <c r="R5" s="17">
        <v>4750000</v>
      </c>
      <c r="S5" s="8" t="s">
        <v>25</v>
      </c>
      <c r="T5" s="8">
        <f>28.445+2.063+4.5</f>
        <v>35.007999999999996</v>
      </c>
      <c r="U5" s="8"/>
    </row>
    <row r="6" spans="1:21" x14ac:dyDescent="0.25">
      <c r="A6" s="4">
        <f t="shared" si="0"/>
        <v>0</v>
      </c>
      <c r="B6" s="4">
        <f t="shared" si="1"/>
        <v>625</v>
      </c>
      <c r="C6" s="4">
        <f t="shared" si="9"/>
        <v>750</v>
      </c>
      <c r="D6" s="4">
        <f t="shared" si="2"/>
        <v>900</v>
      </c>
      <c r="E6" s="16">
        <f t="shared" si="3"/>
        <v>7500000</v>
      </c>
      <c r="F6" s="10">
        <f t="shared" si="4"/>
        <v>12000</v>
      </c>
      <c r="G6" s="10">
        <f t="shared" si="5"/>
        <v>10000</v>
      </c>
      <c r="H6" s="10">
        <f t="shared" si="6"/>
        <v>8333</v>
      </c>
      <c r="I6" s="10" t="e">
        <f>#REF!</f>
        <v>#REF!</v>
      </c>
      <c r="J6" s="10">
        <f t="shared" si="7"/>
        <v>0</v>
      </c>
      <c r="K6" s="8"/>
      <c r="L6" s="8"/>
      <c r="M6" s="8"/>
      <c r="N6" s="8"/>
      <c r="O6" s="8">
        <v>0</v>
      </c>
      <c r="P6" s="8">
        <f t="shared" si="10"/>
        <v>0</v>
      </c>
      <c r="Q6" s="8">
        <v>625</v>
      </c>
      <c r="R6" s="17">
        <v>7500000</v>
      </c>
      <c r="S6" s="8"/>
      <c r="T6" s="8"/>
      <c r="U6" s="8"/>
    </row>
    <row r="7" spans="1:21" x14ac:dyDescent="0.25">
      <c r="A7" s="4">
        <f t="shared" si="0"/>
        <v>0</v>
      </c>
      <c r="B7" s="4">
        <f t="shared" si="1"/>
        <v>303</v>
      </c>
      <c r="C7" s="4">
        <f t="shared" si="9"/>
        <v>363.59999999999997</v>
      </c>
      <c r="D7" s="4">
        <f t="shared" si="2"/>
        <v>436.31999999999994</v>
      </c>
      <c r="E7" s="16">
        <f t="shared" si="3"/>
        <v>3600000</v>
      </c>
      <c r="F7" s="10">
        <f t="shared" si="4"/>
        <v>11881</v>
      </c>
      <c r="G7" s="10">
        <f t="shared" si="5"/>
        <v>9901</v>
      </c>
      <c r="H7" s="10">
        <f t="shared" si="6"/>
        <v>8251</v>
      </c>
      <c r="I7" s="10" t="e">
        <f>#REF!</f>
        <v>#REF!</v>
      </c>
      <c r="J7" s="10">
        <f t="shared" si="7"/>
        <v>0</v>
      </c>
      <c r="K7" s="8"/>
      <c r="L7" s="8"/>
      <c r="M7" s="8"/>
      <c r="N7" s="8"/>
      <c r="O7" s="8">
        <v>0</v>
      </c>
      <c r="P7" s="8">
        <f t="shared" si="10"/>
        <v>0</v>
      </c>
      <c r="Q7" s="8">
        <v>303</v>
      </c>
      <c r="R7" s="17">
        <v>3600000</v>
      </c>
      <c r="S7" s="8"/>
      <c r="T7" s="8"/>
      <c r="U7" s="8"/>
    </row>
    <row r="8" spans="1:21" x14ac:dyDescent="0.25">
      <c r="A8" s="4">
        <f t="shared" si="0"/>
        <v>0</v>
      </c>
      <c r="B8" s="4">
        <f t="shared" si="1"/>
        <v>629</v>
      </c>
      <c r="C8" s="4">
        <f t="shared" si="9"/>
        <v>754.8</v>
      </c>
      <c r="D8" s="4">
        <f t="shared" si="2"/>
        <v>905.75999999999988</v>
      </c>
      <c r="E8" s="16">
        <f t="shared" si="3"/>
        <v>5050000</v>
      </c>
      <c r="F8" s="10">
        <f t="shared" si="4"/>
        <v>8029</v>
      </c>
      <c r="G8" s="10">
        <f t="shared" si="5"/>
        <v>6691</v>
      </c>
      <c r="H8" s="10">
        <f t="shared" si="6"/>
        <v>5575</v>
      </c>
      <c r="I8" s="10" t="e">
        <f>#REF!</f>
        <v>#REF!</v>
      </c>
      <c r="J8" s="10">
        <f t="shared" si="7"/>
        <v>0</v>
      </c>
      <c r="K8" s="8"/>
      <c r="L8" s="8"/>
      <c r="M8" s="8"/>
      <c r="N8" s="8"/>
      <c r="O8" s="8">
        <v>0</v>
      </c>
      <c r="P8" s="8">
        <f t="shared" si="10"/>
        <v>0</v>
      </c>
      <c r="Q8" s="8">
        <v>629</v>
      </c>
      <c r="R8" s="17">
        <v>5050000</v>
      </c>
      <c r="S8" s="8"/>
      <c r="T8" s="8"/>
      <c r="U8" s="8"/>
    </row>
    <row r="9" spans="1:21" x14ac:dyDescent="0.25">
      <c r="A9" s="4">
        <f t="shared" si="0"/>
        <v>0</v>
      </c>
      <c r="B9" s="4">
        <f t="shared" si="1"/>
        <v>650</v>
      </c>
      <c r="C9" s="4">
        <f t="shared" si="9"/>
        <v>780</v>
      </c>
      <c r="D9" s="4">
        <f t="shared" si="2"/>
        <v>936</v>
      </c>
      <c r="E9" s="16">
        <f t="shared" si="3"/>
        <v>12000000</v>
      </c>
      <c r="F9" s="10">
        <f t="shared" si="4"/>
        <v>18462</v>
      </c>
      <c r="G9" s="10">
        <f t="shared" si="5"/>
        <v>15385</v>
      </c>
      <c r="H9" s="10">
        <f t="shared" si="6"/>
        <v>12821</v>
      </c>
      <c r="I9" s="10" t="e">
        <f>#REF!</f>
        <v>#REF!</v>
      </c>
      <c r="J9" s="10">
        <f t="shared" si="7"/>
        <v>0</v>
      </c>
      <c r="K9" s="8"/>
      <c r="L9" s="8"/>
      <c r="M9" s="8"/>
      <c r="N9" s="8"/>
      <c r="O9" s="8">
        <v>0</v>
      </c>
      <c r="P9" s="8">
        <f t="shared" si="10"/>
        <v>0</v>
      </c>
      <c r="Q9" s="8">
        <v>650</v>
      </c>
      <c r="R9" s="17">
        <v>12000000</v>
      </c>
      <c r="S9" s="8"/>
      <c r="T9" s="8"/>
      <c r="U9" s="8"/>
    </row>
    <row r="10" spans="1:21" x14ac:dyDescent="0.25">
      <c r="A10" s="4">
        <f t="shared" si="0"/>
        <v>0</v>
      </c>
      <c r="B10" s="4">
        <f t="shared" si="1"/>
        <v>754</v>
      </c>
      <c r="C10" s="4">
        <f t="shared" si="9"/>
        <v>904.8</v>
      </c>
      <c r="D10" s="4">
        <f t="shared" si="2"/>
        <v>1085.76</v>
      </c>
      <c r="E10" s="16">
        <f t="shared" si="3"/>
        <v>10500000</v>
      </c>
      <c r="F10" s="10">
        <f t="shared" si="4"/>
        <v>13926</v>
      </c>
      <c r="G10" s="10">
        <f t="shared" si="5"/>
        <v>11605</v>
      </c>
      <c r="H10" s="10">
        <f t="shared" si="6"/>
        <v>9671</v>
      </c>
      <c r="I10" s="10" t="e">
        <f>#REF!</f>
        <v>#REF!</v>
      </c>
      <c r="J10" s="10">
        <f t="shared" si="7"/>
        <v>0</v>
      </c>
      <c r="K10" s="8"/>
      <c r="L10" s="8"/>
      <c r="M10" s="8"/>
      <c r="N10" s="8"/>
      <c r="O10" s="8">
        <v>0</v>
      </c>
      <c r="P10" s="8">
        <f t="shared" si="10"/>
        <v>0</v>
      </c>
      <c r="Q10" s="8">
        <v>754</v>
      </c>
      <c r="R10" s="17">
        <v>10500000</v>
      </c>
      <c r="S10" s="8"/>
      <c r="T10" s="8"/>
      <c r="U10" s="8"/>
    </row>
    <row r="11" spans="1:21" x14ac:dyDescent="0.25">
      <c r="A11" s="4">
        <f t="shared" si="0"/>
        <v>0</v>
      </c>
      <c r="B11" s="4">
        <f t="shared" si="1"/>
        <v>450</v>
      </c>
      <c r="C11" s="4">
        <f t="shared" si="9"/>
        <v>540</v>
      </c>
      <c r="D11" s="4">
        <f t="shared" si="2"/>
        <v>648</v>
      </c>
      <c r="E11" s="16">
        <f t="shared" si="3"/>
        <v>5700000</v>
      </c>
      <c r="F11" s="10">
        <f t="shared" si="4"/>
        <v>12667</v>
      </c>
      <c r="G11" s="10">
        <f t="shared" si="5"/>
        <v>10556</v>
      </c>
      <c r="H11" s="10">
        <f t="shared" si="6"/>
        <v>8796</v>
      </c>
      <c r="I11" s="10" t="e">
        <f>#REF!</f>
        <v>#REF!</v>
      </c>
      <c r="J11" s="10">
        <f t="shared" si="7"/>
        <v>0</v>
      </c>
      <c r="K11" s="8"/>
      <c r="L11" s="8"/>
      <c r="M11" s="8"/>
      <c r="N11" s="8"/>
      <c r="O11" s="8">
        <v>0</v>
      </c>
      <c r="P11" s="8">
        <f t="shared" si="10"/>
        <v>0</v>
      </c>
      <c r="Q11" s="8">
        <v>450</v>
      </c>
      <c r="R11" s="17">
        <v>5700000</v>
      </c>
      <c r="S11" s="8"/>
      <c r="T11" s="8"/>
      <c r="U11" s="8"/>
    </row>
    <row r="12" spans="1:21" x14ac:dyDescent="0.25">
      <c r="A12" s="4">
        <f t="shared" si="0"/>
        <v>0</v>
      </c>
      <c r="B12" s="4">
        <f t="shared" si="1"/>
        <v>616.70185199999992</v>
      </c>
      <c r="C12" s="4">
        <f t="shared" si="9"/>
        <v>740.0422223999999</v>
      </c>
      <c r="D12" s="4">
        <f t="shared" si="2"/>
        <v>888.05066687999988</v>
      </c>
      <c r="E12" s="16">
        <f t="shared" si="3"/>
        <v>4915832</v>
      </c>
      <c r="F12" s="10">
        <f t="shared" si="4"/>
        <v>7971</v>
      </c>
      <c r="G12" s="10">
        <f t="shared" si="5"/>
        <v>6643</v>
      </c>
      <c r="H12" s="10">
        <f t="shared" si="6"/>
        <v>5536</v>
      </c>
      <c r="I12" s="10" t="e">
        <f>#REF!</f>
        <v>#REF!</v>
      </c>
      <c r="J12" s="10">
        <f t="shared" si="7"/>
        <v>57.292999999999999</v>
      </c>
      <c r="K12" s="8"/>
      <c r="L12" s="8"/>
      <c r="M12" s="8"/>
      <c r="N12" s="8"/>
      <c r="O12" s="8">
        <v>0</v>
      </c>
      <c r="P12" s="8">
        <f t="shared" si="10"/>
        <v>0</v>
      </c>
      <c r="Q12" s="8">
        <f>S12*10.764</f>
        <v>616.70185199999992</v>
      </c>
      <c r="R12" s="17">
        <v>4915832</v>
      </c>
      <c r="S12" s="8">
        <f>40.958+6.75+9.585</f>
        <v>57.292999999999999</v>
      </c>
      <c r="T12" s="8"/>
      <c r="U12" s="8"/>
    </row>
    <row r="13" spans="1:21" x14ac:dyDescent="0.25">
      <c r="A13" s="4">
        <f t="shared" si="0"/>
        <v>0</v>
      </c>
      <c r="B13" s="4">
        <f t="shared" si="1"/>
        <v>650</v>
      </c>
      <c r="C13" s="4">
        <f t="shared" si="9"/>
        <v>780</v>
      </c>
      <c r="D13" s="4">
        <f t="shared" si="2"/>
        <v>936</v>
      </c>
      <c r="E13" s="16">
        <f t="shared" si="3"/>
        <v>10500000</v>
      </c>
      <c r="F13" s="15">
        <f t="shared" si="4"/>
        <v>16154</v>
      </c>
      <c r="G13" s="10">
        <f t="shared" si="5"/>
        <v>13462</v>
      </c>
      <c r="H13" s="10">
        <f t="shared" si="6"/>
        <v>11218</v>
      </c>
      <c r="I13" s="10" t="e">
        <f>#REF!</f>
        <v>#REF!</v>
      </c>
      <c r="J13" s="10">
        <f t="shared" si="7"/>
        <v>0</v>
      </c>
      <c r="K13" s="8"/>
      <c r="L13" s="8"/>
      <c r="M13" s="8"/>
      <c r="N13" s="8"/>
      <c r="O13" s="8">
        <v>0</v>
      </c>
      <c r="P13" s="8">
        <f t="shared" ref="P13" si="11">O13/1.2</f>
        <v>0</v>
      </c>
      <c r="Q13" s="8">
        <v>650</v>
      </c>
      <c r="R13" s="17">
        <v>10500000</v>
      </c>
      <c r="S13" s="8"/>
      <c r="T13" s="8"/>
      <c r="U13" s="8"/>
    </row>
    <row r="14" spans="1:21" x14ac:dyDescent="0.25">
      <c r="A14" s="4">
        <f t="shared" si="0"/>
        <v>0</v>
      </c>
      <c r="B14" s="4">
        <f t="shared" si="1"/>
        <v>750</v>
      </c>
      <c r="C14" s="4">
        <f t="shared" si="9"/>
        <v>900</v>
      </c>
      <c r="D14" s="4">
        <f t="shared" ref="D14:D15" si="12">C14*1.2</f>
        <v>1080</v>
      </c>
      <c r="E14" s="16">
        <f t="shared" ref="E14:E15" si="13">R14</f>
        <v>12000000</v>
      </c>
      <c r="F14" s="15">
        <f t="shared" ref="F14:F15" si="14">ROUND((E14/B14),0)</f>
        <v>16000</v>
      </c>
      <c r="G14" s="10">
        <f t="shared" ref="G14:G15" si="15">ROUND((E14/C14),0)</f>
        <v>13333</v>
      </c>
      <c r="H14" s="10">
        <f t="shared" ref="H14:H15" si="16">ROUND((E14/D14),0)</f>
        <v>11111</v>
      </c>
      <c r="I14" s="10" t="e">
        <f>#REF!</f>
        <v>#REF!</v>
      </c>
      <c r="J14" s="10">
        <f t="shared" ref="J14:J15" si="17">S14</f>
        <v>0</v>
      </c>
      <c r="K14" s="8"/>
      <c r="L14" s="8"/>
      <c r="M14" s="8"/>
      <c r="N14" s="8"/>
      <c r="O14" s="8">
        <v>0</v>
      </c>
      <c r="P14" s="8">
        <f t="shared" ref="P14:P15" si="18">O14/1.2</f>
        <v>0</v>
      </c>
      <c r="Q14" s="8">
        <v>750</v>
      </c>
      <c r="R14" s="17">
        <v>12000000</v>
      </c>
      <c r="S14" s="8"/>
      <c r="T14" s="8"/>
      <c r="U14" s="8"/>
    </row>
    <row r="15" spans="1:21" ht="21" customHeight="1" x14ac:dyDescent="0.25">
      <c r="A15" s="4">
        <f t="shared" si="0"/>
        <v>0</v>
      </c>
      <c r="B15" s="4">
        <f t="shared" si="1"/>
        <v>700</v>
      </c>
      <c r="C15" s="4">
        <f t="shared" si="9"/>
        <v>840</v>
      </c>
      <c r="D15" s="4">
        <f t="shared" si="12"/>
        <v>1008</v>
      </c>
      <c r="E15" s="16">
        <f t="shared" si="13"/>
        <v>9800000</v>
      </c>
      <c r="F15" s="10">
        <f t="shared" si="14"/>
        <v>14000</v>
      </c>
      <c r="G15" s="10">
        <f t="shared" si="15"/>
        <v>11667</v>
      </c>
      <c r="H15" s="10">
        <f t="shared" si="16"/>
        <v>9722</v>
      </c>
      <c r="I15" s="10" t="e">
        <f>#REF!</f>
        <v>#REF!</v>
      </c>
      <c r="J15" s="10">
        <f t="shared" si="17"/>
        <v>0</v>
      </c>
      <c r="K15" s="8"/>
      <c r="L15" s="8"/>
      <c r="M15" s="8"/>
      <c r="N15" s="8"/>
      <c r="O15" s="8">
        <v>0</v>
      </c>
      <c r="P15" s="8">
        <f t="shared" si="18"/>
        <v>0</v>
      </c>
      <c r="Q15" s="8">
        <v>700</v>
      </c>
      <c r="R15" s="17">
        <v>9800000</v>
      </c>
      <c r="S15" s="8"/>
      <c r="T15" s="8"/>
      <c r="U15" s="8"/>
    </row>
    <row r="16" spans="1:21" ht="21" customHeight="1" x14ac:dyDescent="0.25">
      <c r="A16" s="4">
        <f t="shared" ref="A16:A17" si="19">N16</f>
        <v>0</v>
      </c>
      <c r="B16" s="4">
        <f t="shared" ref="B16:B17" si="20">Q16</f>
        <v>442.13130000000001</v>
      </c>
      <c r="C16" s="4">
        <f t="shared" ref="C16:C17" si="21">B16*1.2</f>
        <v>530.55755999999997</v>
      </c>
      <c r="D16" s="4">
        <f t="shared" ref="D16:D17" si="22">C16*1.2</f>
        <v>636.66907199999991</v>
      </c>
      <c r="E16" s="16">
        <f t="shared" ref="E16:E17" si="23">R16</f>
        <v>4800000</v>
      </c>
      <c r="F16" s="10">
        <f t="shared" ref="F16:F17" si="24">ROUND((E16/B16),0)</f>
        <v>10857</v>
      </c>
      <c r="G16" s="10">
        <f t="shared" ref="G16:G17" si="25">ROUND((E16/C16),0)</f>
        <v>9047</v>
      </c>
      <c r="H16" s="10">
        <f t="shared" ref="H16:H17" si="26">ROUND((E16/D16),0)</f>
        <v>7539</v>
      </c>
      <c r="I16" s="10" t="e">
        <f>#REF!</f>
        <v>#REF!</v>
      </c>
      <c r="J16" s="10">
        <f t="shared" ref="J16:J17" si="27">S16</f>
        <v>41.075000000000003</v>
      </c>
      <c r="K16" s="8"/>
      <c r="L16" s="8"/>
      <c r="M16" s="8"/>
      <c r="N16" s="8"/>
      <c r="O16" s="8">
        <v>0</v>
      </c>
      <c r="P16" s="8">
        <f t="shared" ref="P16:P17" si="28">O16/1.2</f>
        <v>0</v>
      </c>
      <c r="Q16" s="8">
        <f>S16*10.764</f>
        <v>442.13130000000001</v>
      </c>
      <c r="R16" s="17">
        <v>4800000</v>
      </c>
      <c r="S16" s="8">
        <f>36.35+4.725</f>
        <v>41.075000000000003</v>
      </c>
      <c r="T16" s="8"/>
      <c r="U16" s="8"/>
    </row>
    <row r="17" spans="1:24" ht="21" customHeight="1" x14ac:dyDescent="0.25">
      <c r="A17" s="4">
        <f t="shared" si="19"/>
        <v>0</v>
      </c>
      <c r="B17" s="4">
        <f t="shared" si="20"/>
        <v>508.43753999999996</v>
      </c>
      <c r="C17" s="4">
        <f t="shared" si="21"/>
        <v>610.12504799999988</v>
      </c>
      <c r="D17" s="4">
        <f t="shared" si="22"/>
        <v>732.15005759999985</v>
      </c>
      <c r="E17" s="16">
        <f t="shared" si="23"/>
        <v>7500000</v>
      </c>
      <c r="F17" s="15">
        <f t="shared" si="24"/>
        <v>14751</v>
      </c>
      <c r="G17" s="10">
        <f t="shared" si="25"/>
        <v>12293</v>
      </c>
      <c r="H17" s="10">
        <f t="shared" si="26"/>
        <v>10244</v>
      </c>
      <c r="I17" s="10" t="e">
        <f>#REF!</f>
        <v>#REF!</v>
      </c>
      <c r="J17" s="10" t="str">
        <f t="shared" si="27"/>
        <v>30.03.24</v>
      </c>
      <c r="K17" s="8"/>
      <c r="L17" s="8"/>
      <c r="M17" s="8"/>
      <c r="N17" s="8"/>
      <c r="O17" s="8">
        <v>0</v>
      </c>
      <c r="P17" s="8">
        <f t="shared" si="28"/>
        <v>0</v>
      </c>
      <c r="Q17" s="8">
        <f>47.235*10.764</f>
        <v>508.43753999999996</v>
      </c>
      <c r="R17" s="17">
        <v>7500000</v>
      </c>
      <c r="S17" s="8" t="s">
        <v>29</v>
      </c>
      <c r="T17" s="8"/>
      <c r="U17" s="8"/>
    </row>
    <row r="18" spans="1:24" x14ac:dyDescent="0.25">
      <c r="E18" s="8"/>
      <c r="F18" s="8"/>
      <c r="G18" s="8" t="s">
        <v>13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</row>
    <row r="19" spans="1:24" x14ac:dyDescent="0.25"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</row>
    <row r="20" spans="1:24" x14ac:dyDescent="0.25">
      <c r="G20" t="s">
        <v>14</v>
      </c>
      <c r="H20">
        <v>437</v>
      </c>
      <c r="I20">
        <f>40.585*10.764</f>
        <v>436.85694000000001</v>
      </c>
    </row>
    <row r="21" spans="1:24" x14ac:dyDescent="0.25">
      <c r="G21" t="s">
        <v>15</v>
      </c>
      <c r="H21">
        <v>55</v>
      </c>
      <c r="I21">
        <f>5.105*10.764</f>
        <v>54.950220000000002</v>
      </c>
      <c r="P21" t="s">
        <v>26</v>
      </c>
      <c r="Q21">
        <v>568</v>
      </c>
    </row>
    <row r="22" spans="1:24" x14ac:dyDescent="0.25">
      <c r="G22" s="6" t="s">
        <v>16</v>
      </c>
      <c r="H22" s="6">
        <v>72</v>
      </c>
      <c r="I22">
        <f>6.675*10.764</f>
        <v>71.849699999999999</v>
      </c>
    </row>
    <row r="23" spans="1:24" x14ac:dyDescent="0.25">
      <c r="H23">
        <f>H22+H21+H20</f>
        <v>564</v>
      </c>
    </row>
    <row r="24" spans="1:24" x14ac:dyDescent="0.25">
      <c r="G24" t="s">
        <v>17</v>
      </c>
      <c r="H24">
        <v>15500</v>
      </c>
      <c r="O24" t="s">
        <v>27</v>
      </c>
      <c r="P24" s="11"/>
      <c r="Q24" s="11"/>
      <c r="R24" s="13"/>
      <c r="T24" s="11"/>
      <c r="U24" s="11"/>
      <c r="V24" s="11"/>
      <c r="W24" s="11"/>
      <c r="X24" s="11"/>
    </row>
    <row r="25" spans="1:24" x14ac:dyDescent="0.25">
      <c r="G25" t="s">
        <v>18</v>
      </c>
      <c r="H25">
        <f>H24*H23</f>
        <v>8742000</v>
      </c>
      <c r="P25" s="11"/>
      <c r="Q25" s="14"/>
      <c r="R25" s="14"/>
      <c r="T25" s="14"/>
      <c r="U25" s="14"/>
      <c r="V25" s="11"/>
      <c r="W25" s="11"/>
      <c r="X25" s="11"/>
    </row>
    <row r="26" spans="1:24" x14ac:dyDescent="0.25">
      <c r="P26" s="11"/>
      <c r="Q26" s="11"/>
      <c r="R26" s="11"/>
      <c r="T26" s="11"/>
      <c r="U26" s="11"/>
      <c r="V26" s="11"/>
      <c r="W26" s="11"/>
      <c r="X26" s="11"/>
    </row>
    <row r="27" spans="1:24" x14ac:dyDescent="0.25">
      <c r="O27">
        <v>9500000</v>
      </c>
      <c r="P27" s="11"/>
      <c r="Q27" s="11"/>
      <c r="R27" s="11"/>
      <c r="T27" s="11"/>
      <c r="U27" s="11"/>
      <c r="V27" s="11"/>
      <c r="W27" s="11"/>
      <c r="X27" s="11"/>
    </row>
    <row r="28" spans="1:24" x14ac:dyDescent="0.25">
      <c r="G28" t="s">
        <v>19</v>
      </c>
      <c r="I28" t="s">
        <v>24</v>
      </c>
      <c r="O28">
        <f>O27/564</f>
        <v>16843.971631205673</v>
      </c>
      <c r="P28" s="11"/>
      <c r="Q28" s="11"/>
      <c r="R28" s="12"/>
      <c r="T28" s="12"/>
      <c r="U28" s="12"/>
      <c r="V28" s="11"/>
      <c r="W28" s="11"/>
      <c r="X28" s="11"/>
    </row>
    <row r="29" spans="1:24" x14ac:dyDescent="0.25">
      <c r="G29" t="s">
        <v>20</v>
      </c>
      <c r="H29">
        <v>4800000</v>
      </c>
      <c r="O29" t="s">
        <v>28</v>
      </c>
      <c r="P29" s="11"/>
      <c r="Q29" s="11"/>
      <c r="R29" s="11"/>
      <c r="T29" s="11"/>
      <c r="U29" s="11"/>
      <c r="V29" s="11"/>
      <c r="W29" s="11"/>
      <c r="X29" s="11"/>
    </row>
    <row r="30" spans="1:24" x14ac:dyDescent="0.25">
      <c r="G30" t="s">
        <v>21</v>
      </c>
      <c r="H30">
        <v>240000</v>
      </c>
      <c r="P30" s="11"/>
      <c r="Q30" s="11"/>
      <c r="R30" s="11"/>
      <c r="T30" s="11"/>
      <c r="U30" s="11"/>
      <c r="V30" s="11"/>
      <c r="W30" s="11"/>
      <c r="X30" s="11"/>
    </row>
    <row r="31" spans="1:24" x14ac:dyDescent="0.25">
      <c r="G31" t="s">
        <v>22</v>
      </c>
      <c r="H31">
        <v>30000</v>
      </c>
      <c r="P31" s="11"/>
      <c r="Q31" s="11"/>
      <c r="R31" s="11"/>
      <c r="T31" s="11"/>
      <c r="U31" s="11"/>
      <c r="V31" s="11"/>
      <c r="W31" s="11"/>
      <c r="X31" s="11"/>
    </row>
    <row r="32" spans="1:24" x14ac:dyDescent="0.25">
      <c r="G32" t="s">
        <v>23</v>
      </c>
      <c r="H32">
        <f>SUM(H29:H31)</f>
        <v>5070000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3B3D1-5F3A-498B-958C-D22928CA1720}">
  <dimension ref="A1"/>
  <sheetViews>
    <sheetView workbookViewId="0">
      <selection activeCell="B38" sqref="B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7C9F1-BB3A-481F-8C4F-E7E753A8CEA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536A1-373B-4423-A0A8-4A85097300E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19946-A3DC-4519-BF70-F5EAE28A807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2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2024-03-30T11:41:27Z</dcterms:modified>
</cp:coreProperties>
</file>