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Malad (East)\Milind Damodar Aparadh\"/>
    </mc:Choice>
  </mc:AlternateContent>
  <xr:revisionPtr revIDLastSave="0" documentId="13_ncr:1_{4E9ADD3B-A566-4210-8990-6791DC31658E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G28" i="4"/>
  <c r="N13" i="24"/>
  <c r="N5" i="24"/>
  <c r="N11" i="24"/>
  <c r="N12" i="24"/>
  <c r="N14" i="24"/>
  <c r="N15" i="24"/>
  <c r="N16" i="24"/>
  <c r="N17" i="24"/>
  <c r="C5" i="25" l="1"/>
  <c r="C4" i="25"/>
  <c r="C3" i="25"/>
  <c r="Q2" i="4"/>
  <c r="B2" i="4" s="1"/>
  <c r="C2" i="4" s="1"/>
  <c r="P3" i="4"/>
  <c r="B3" i="4" s="1"/>
  <c r="C3" i="4" s="1"/>
  <c r="D3" i="4" s="1"/>
  <c r="Q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<sst xmlns="http://schemas.openxmlformats.org/spreadsheetml/2006/main" count="129" uniqueCount="88">
  <si>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</si>
  <si>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</si>
  <si>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</si>
  <si>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</si>
  <si>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</si>
  <si>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</si>
  <si>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</si>
  <si>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</si>
  <si>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</si>
  <si>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</si>
  <si>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</si>
  <si>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</si>
  <si>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</si>
  <si>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</si>
  <si>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</si>
  <si>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</si>
  <si>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</si>
  <si>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</si>
  <si>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</si>
  <si>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</si>
  <si>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</si>
  <si>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</si>
  <si>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</si>
  <si>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</si>
  <si>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</si>
  <si>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</si>
  <si>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</si>
  <si>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</si>
  <si>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</si>
  <si>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</si>
  <si>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</si>
  <si>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</si>
  <si>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</si>
  <si>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</si>
  <si>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</si>
  <si>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</si>
  <si>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</si>
  <si>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</si>
  <si>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</si>
  <si>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</si>
  <si>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</si>
  <si>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</si>
  <si>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</si>
  <si>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</si>
  <si>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</si>
  <si>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</si>
  <si>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</si>
  <si>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</si>
  <si>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</si>
  <si>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</si>
  <si>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</si>
  <si>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</si>
  <si>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</si>
  <si>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</si>
  <si>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</si>
  <si>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</si>
  <si>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</si>
  <si>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</si>
  <si>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</si>
  <si>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</si>
  <si>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</si>
  <si>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</si>
  <si>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</si>
  <si>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</si>
  <si>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</si>
  <si>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</si>
  <si>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</si>
  <si>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</si>
  <si>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</si>
  <si>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</si>
  <si>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</si>
  <si>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</si>
  <si>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</si>
  <si>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</si>
  <si>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</si>
  <si>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</si>
  <si>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</si>
  <si>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</si>
  <si>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</si>
  <si>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</si>
  <si>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</si>
  <si>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</si>
  <si>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</si>
  <si>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</si>
  <si>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</si>
  <si>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ASBUA</t>
  </si>
  <si>
    <t>IGR-17.11.2023</t>
  </si>
  <si>
    <t>IGR-29.08.23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</si>
</sst>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507108</xdr:colOff>
      <xdr:row>47</xdr:row>
      <xdr:rowOff>182213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484BB-C402-4721-AA05-FF8E3F36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56708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EC85D-92F0-4073-9A9E-BBCCDBC13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1E8E3E-5C81-49A8-ADD8-566172FE8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05C8C-E944-4A4D-9893-AFF8DEE16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276140.92599999998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305540.92599999998</v>
      </c>
      <c r="D9" s="63" t="s">
        <v>62</v>
      </c>
      <c r="E9" s="64">
        <f>C9/10.764</f>
        <v>28385.444630248978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14</v>
      </c>
      <c r="D13" s="70">
        <f>D12-C13</f>
        <v>86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3" sqref="N13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8</v>
      </c>
      <c r="B2" s="43">
        <v>9</v>
      </c>
      <c r="C2" s="43">
        <v>17</v>
      </c>
      <c r="D2" s="43">
        <v>5</v>
      </c>
      <c r="E2" s="44">
        <f t="shared" ref="E2:I23" si="0">B2/12</f>
        <v>0.75</v>
      </c>
      <c r="F2" s="44">
        <f t="shared" ref="F2:F30" si="1">D2/12</f>
        <v>0.41666666666666669</v>
      </c>
      <c r="G2" s="44">
        <f t="shared" ref="G2:G30" si="2">A2+E2</f>
        <v>8.75</v>
      </c>
      <c r="H2" s="44">
        <f t="shared" ref="H2:H30" si="3">C2+F2</f>
        <v>17.416666666666668</v>
      </c>
      <c r="I2" s="45">
        <f t="shared" ref="I2:I22" si="4">G2*H2</f>
        <v>152.39583333333334</v>
      </c>
      <c r="J2" s="45">
        <f>I2</f>
        <v>152.39583333333334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3</v>
      </c>
      <c r="B3" s="43">
        <v>8</v>
      </c>
      <c r="C3" s="43">
        <v>4</v>
      </c>
      <c r="D3" s="43">
        <v>9</v>
      </c>
      <c r="E3" s="44">
        <f t="shared" si="0"/>
        <v>0.66666666666666663</v>
      </c>
      <c r="F3" s="44">
        <f t="shared" si="1"/>
        <v>0.75</v>
      </c>
      <c r="G3" s="44">
        <f t="shared" si="2"/>
        <v>3.6666666666666665</v>
      </c>
      <c r="H3" s="44">
        <f t="shared" si="3"/>
        <v>4.75</v>
      </c>
      <c r="I3" s="45">
        <f t="shared" si="4"/>
        <v>17.416666666666664</v>
      </c>
      <c r="J3" s="45">
        <f>J2+I3</f>
        <v>169.8125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11</v>
      </c>
      <c r="B4" s="43">
        <v>2</v>
      </c>
      <c r="C4" s="43">
        <v>9</v>
      </c>
      <c r="D4" s="43">
        <v>9</v>
      </c>
      <c r="E4" s="44">
        <f t="shared" si="0"/>
        <v>0.16666666666666666</v>
      </c>
      <c r="F4" s="44">
        <f t="shared" si="1"/>
        <v>0.75</v>
      </c>
      <c r="G4" s="44">
        <f t="shared" si="2"/>
        <v>11.166666666666666</v>
      </c>
      <c r="H4" s="44">
        <f t="shared" si="3"/>
        <v>9.75</v>
      </c>
      <c r="I4" s="45">
        <f t="shared" si="4"/>
        <v>108.875</v>
      </c>
      <c r="J4" s="45">
        <f t="shared" ref="J4:J30" si="5">J3+I4</f>
        <v>278.6875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4</v>
      </c>
      <c r="B5" s="43">
        <v>8</v>
      </c>
      <c r="C5" s="43">
        <v>3</v>
      </c>
      <c r="D5" s="43">
        <v>7</v>
      </c>
      <c r="E5" s="44">
        <f t="shared" si="0"/>
        <v>0.66666666666666663</v>
      </c>
      <c r="F5" s="44">
        <f t="shared" si="1"/>
        <v>0.58333333333333337</v>
      </c>
      <c r="G5" s="44">
        <f t="shared" si="2"/>
        <v>4.666666666666667</v>
      </c>
      <c r="H5" s="44">
        <f t="shared" si="3"/>
        <v>3.5833333333333335</v>
      </c>
      <c r="I5" s="45">
        <f t="shared" si="4"/>
        <v>16.722222222222225</v>
      </c>
      <c r="J5" s="45">
        <f t="shared" si="5"/>
        <v>295.40972222222223</v>
      </c>
      <c r="K5" s="46"/>
      <c r="L5" s="46">
        <v>8.9</v>
      </c>
      <c r="M5" s="46">
        <v>17.5</v>
      </c>
      <c r="N5" s="46">
        <f t="shared" ref="N5:N17" si="6">L5*M5</f>
        <v>155.75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8</v>
      </c>
      <c r="B6" s="43">
        <v>9</v>
      </c>
      <c r="C6" s="43">
        <v>10</v>
      </c>
      <c r="D6" s="43">
        <v>8</v>
      </c>
      <c r="E6" s="44">
        <f t="shared" si="0"/>
        <v>0.75</v>
      </c>
      <c r="F6" s="44">
        <f t="shared" si="1"/>
        <v>0.66666666666666663</v>
      </c>
      <c r="G6" s="44">
        <f t="shared" si="2"/>
        <v>8.75</v>
      </c>
      <c r="H6" s="44">
        <f t="shared" si="3"/>
        <v>10.666666666666666</v>
      </c>
      <c r="I6" s="45">
        <f t="shared" si="4"/>
        <v>93.333333333333329</v>
      </c>
      <c r="J6" s="45">
        <f t="shared" si="5"/>
        <v>388.74305555555554</v>
      </c>
      <c r="K6" s="46"/>
      <c r="L6" s="46">
        <v>3.8</v>
      </c>
      <c r="M6" s="46">
        <v>4.9000000000000004</v>
      </c>
      <c r="N6" s="46">
        <f t="shared" si="6"/>
        <v>18.62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3</v>
      </c>
      <c r="B7" s="43">
        <v>2</v>
      </c>
      <c r="C7" s="43">
        <v>4</v>
      </c>
      <c r="D7" s="43">
        <v>3</v>
      </c>
      <c r="E7" s="44">
        <f t="shared" si="0"/>
        <v>0.16666666666666666</v>
      </c>
      <c r="F7" s="44">
        <f t="shared" si="1"/>
        <v>0.25</v>
      </c>
      <c r="G7" s="44">
        <f t="shared" si="2"/>
        <v>3.1666666666666665</v>
      </c>
      <c r="H7" s="44">
        <f t="shared" si="3"/>
        <v>4.25</v>
      </c>
      <c r="I7" s="45">
        <f t="shared" si="4"/>
        <v>13.458333333333332</v>
      </c>
      <c r="J7" s="45">
        <f t="shared" si="5"/>
        <v>402.20138888888886</v>
      </c>
      <c r="K7" s="46"/>
      <c r="L7" s="46">
        <v>11.2</v>
      </c>
      <c r="M7" s="46">
        <v>9.9</v>
      </c>
      <c r="N7" s="46">
        <f t="shared" si="6"/>
        <v>110.88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6</v>
      </c>
      <c r="B8" s="43">
        <v>0</v>
      </c>
      <c r="C8" s="43">
        <v>3</v>
      </c>
      <c r="D8" s="43">
        <v>7</v>
      </c>
      <c r="E8" s="44">
        <f t="shared" si="0"/>
        <v>0</v>
      </c>
      <c r="F8" s="44">
        <f t="shared" si="1"/>
        <v>0.58333333333333337</v>
      </c>
      <c r="G8" s="44">
        <f t="shared" si="2"/>
        <v>6</v>
      </c>
      <c r="H8" s="44">
        <f t="shared" si="3"/>
        <v>3.5833333333333335</v>
      </c>
      <c r="I8" s="45">
        <f t="shared" si="4"/>
        <v>21.5</v>
      </c>
      <c r="J8" s="45">
        <f t="shared" si="5"/>
        <v>423.70138888888886</v>
      </c>
      <c r="K8" s="46"/>
      <c r="L8" s="46">
        <v>4.8</v>
      </c>
      <c r="M8" s="46">
        <v>3.7</v>
      </c>
      <c r="N8" s="46">
        <f t="shared" si="6"/>
        <v>17.760000000000002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6</v>
      </c>
      <c r="B9" s="43">
        <v>8</v>
      </c>
      <c r="C9" s="43">
        <v>9</v>
      </c>
      <c r="D9" s="43">
        <v>6</v>
      </c>
      <c r="E9" s="44">
        <f t="shared" si="0"/>
        <v>0.66666666666666663</v>
      </c>
      <c r="F9" s="44">
        <f t="shared" si="1"/>
        <v>0.5</v>
      </c>
      <c r="G9" s="44">
        <f t="shared" si="2"/>
        <v>6.666666666666667</v>
      </c>
      <c r="H9" s="44">
        <f t="shared" si="3"/>
        <v>9.5</v>
      </c>
      <c r="I9" s="45">
        <f t="shared" si="4"/>
        <v>63.333333333333336</v>
      </c>
      <c r="J9" s="45">
        <f t="shared" si="5"/>
        <v>487.03472222222217</v>
      </c>
      <c r="K9" s="46"/>
      <c r="L9" s="46">
        <v>8.9</v>
      </c>
      <c r="M9" s="46">
        <v>10.8</v>
      </c>
      <c r="N9" s="46">
        <f t="shared" si="6"/>
        <v>96.12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487.03472222222217</v>
      </c>
      <c r="K10" s="46"/>
      <c r="L10" s="46">
        <v>3.2</v>
      </c>
      <c r="M10" s="46">
        <v>4.3</v>
      </c>
      <c r="N10" s="46">
        <f t="shared" si="6"/>
        <v>13.76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487.03472222222217</v>
      </c>
      <c r="K11" s="46"/>
      <c r="L11" s="46">
        <v>6</v>
      </c>
      <c r="M11" s="46">
        <v>3.7</v>
      </c>
      <c r="N11" s="46">
        <f t="shared" si="6"/>
        <v>22.200000000000003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487.03472222222217</v>
      </c>
      <c r="K12" s="46"/>
      <c r="L12" s="46">
        <v>6.8</v>
      </c>
      <c r="M12" s="46">
        <v>9.6</v>
      </c>
      <c r="N12" s="46">
        <f t="shared" si="6"/>
        <v>65.28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487.03472222222217</v>
      </c>
      <c r="K13" s="46"/>
      <c r="L13" s="46"/>
      <c r="M13" s="46"/>
      <c r="N13" s="46">
        <f>SUM(N5:N12)</f>
        <v>500.37</v>
      </c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487.03472222222217</v>
      </c>
      <c r="K14" s="46"/>
      <c r="L14" s="46"/>
      <c r="M14" s="46"/>
      <c r="N14" s="46">
        <f t="shared" si="6"/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487.03472222222217</v>
      </c>
      <c r="K15" s="46"/>
      <c r="L15" s="46"/>
      <c r="M15" s="46"/>
      <c r="N15" s="46">
        <f t="shared" si="6"/>
        <v>0</v>
      </c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487.03472222222217</v>
      </c>
      <c r="K16" s="46"/>
      <c r="L16" s="46"/>
      <c r="M16" s="46"/>
      <c r="N16" s="46">
        <f t="shared" si="6"/>
        <v>0</v>
      </c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487.03472222222217</v>
      </c>
      <c r="K17" s="46"/>
      <c r="L17" s="46"/>
      <c r="M17" s="46"/>
      <c r="N17" s="46">
        <f t="shared" si="6"/>
        <v>0</v>
      </c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487.03472222222217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487.03472222222217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487.03472222222217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487.03472222222217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487.03472222222217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487.03472222222217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487.03472222222217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487.03472222222217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487.03472222222217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487.03472222222217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487.03472222222217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487.03472222222217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487.03472222222217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O28" sqref="O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5000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14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46</v>
      </c>
      <c r="D8" s="26">
        <v>2010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21</v>
      </c>
      <c r="D10" s="26"/>
      <c r="F10" s="19"/>
    </row>
    <row r="11" spans="1:6" x14ac:dyDescent="0.25">
      <c r="A11" s="16"/>
      <c r="B11" s="27"/>
      <c r="C11" s="28">
        <f>C10%</f>
        <v>0.21</v>
      </c>
      <c r="D11" s="28"/>
      <c r="F11" s="19"/>
    </row>
    <row r="12" spans="1:6" x14ac:dyDescent="0.25">
      <c r="A12" s="16" t="s">
        <v>21</v>
      </c>
      <c r="B12" s="20"/>
      <c r="C12" s="21">
        <f>C6*C11</f>
        <v>525</v>
      </c>
      <c r="D12" s="24"/>
      <c r="F12" s="19"/>
    </row>
    <row r="13" spans="1:6" x14ac:dyDescent="0.25">
      <c r="A13" s="16" t="s">
        <v>22</v>
      </c>
      <c r="B13" s="20"/>
      <c r="C13" s="21">
        <f>C6-C12</f>
        <v>1975</v>
      </c>
      <c r="D13" s="24"/>
      <c r="F13" s="19"/>
    </row>
    <row r="14" spans="1:6" x14ac:dyDescent="0.25">
      <c r="A14" s="16" t="s">
        <v>15</v>
      </c>
      <c r="B14" s="20"/>
      <c r="C14" s="21">
        <f>C5</f>
        <v>5000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6975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600</v>
      </c>
      <c r="D18" s="26"/>
      <c r="F18" s="19"/>
    </row>
    <row r="19" spans="1:6" x14ac:dyDescent="0.25">
      <c r="A19" s="16" t="s">
        <v>74</v>
      </c>
      <c r="B19" s="6"/>
      <c r="C19" s="32">
        <f>C18*C16</f>
        <v>4185000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3766500</v>
      </c>
      <c r="D20" s="32"/>
      <c r="F20" s="19"/>
    </row>
    <row r="21" spans="1:6" x14ac:dyDescent="0.25">
      <c r="A21" s="16" t="s">
        <v>25</v>
      </c>
      <c r="C21" s="35">
        <f>C19*80%</f>
        <v>3348000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1500000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8718.75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9" sqref="U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500</v>
      </c>
      <c r="C2" s="4">
        <f t="shared" ref="C2:C16" si="1">B2*1.2</f>
        <v>600</v>
      </c>
      <c r="D2" s="4">
        <f t="shared" ref="D2:D16" si="2">C2*1.2</f>
        <v>720</v>
      </c>
      <c r="E2" s="5">
        <f t="shared" ref="E2:E16" si="3">R2</f>
        <v>4200000</v>
      </c>
      <c r="F2" s="4">
        <f t="shared" ref="F2:F15" si="4">ROUND((E2/B2),0)</f>
        <v>8400</v>
      </c>
      <c r="G2" s="78">
        <f t="shared" ref="G2:G15" si="5">ROUND((E2/C2),0)</f>
        <v>7000</v>
      </c>
      <c r="H2" s="78">
        <f t="shared" ref="H2:H15" si="6">ROUND((E2/D2),0)</f>
        <v>5833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v>600</v>
      </c>
      <c r="Q2" s="7">
        <f t="shared" ref="Q2:Q10" si="9">P2/1.2</f>
        <v>500</v>
      </c>
      <c r="R2" s="79">
        <v>4200000</v>
      </c>
      <c r="S2" s="2"/>
    </row>
    <row r="3" spans="1:19" x14ac:dyDescent="0.25">
      <c r="A3" s="4">
        <v>2</v>
      </c>
      <c r="B3" s="4">
        <f t="shared" si="0"/>
        <v>434</v>
      </c>
      <c r="C3" s="4">
        <f t="shared" si="1"/>
        <v>520.79999999999995</v>
      </c>
      <c r="D3" s="4">
        <f t="shared" si="2"/>
        <v>624.95999999999992</v>
      </c>
      <c r="E3" s="5">
        <f t="shared" si="3"/>
        <v>4700000</v>
      </c>
      <c r="F3" s="4">
        <f t="shared" si="4"/>
        <v>10829</v>
      </c>
      <c r="G3" s="78">
        <f t="shared" si="5"/>
        <v>9025</v>
      </c>
      <c r="H3" s="78">
        <f t="shared" si="6"/>
        <v>7520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ref="P2:P10" si="10">O3/1.2</f>
        <v>0</v>
      </c>
      <c r="Q3" s="7">
        <v>434</v>
      </c>
      <c r="R3" s="79">
        <v>4700000</v>
      </c>
      <c r="S3" s="2"/>
    </row>
    <row r="4" spans="1:19" x14ac:dyDescent="0.25">
      <c r="A4" s="4">
        <v>3</v>
      </c>
      <c r="B4" s="4">
        <f t="shared" si="0"/>
        <v>275</v>
      </c>
      <c r="C4" s="4">
        <f t="shared" si="1"/>
        <v>330</v>
      </c>
      <c r="D4" s="4">
        <f t="shared" si="2"/>
        <v>396</v>
      </c>
      <c r="E4" s="5">
        <f t="shared" si="3"/>
        <v>2250000</v>
      </c>
      <c r="F4" s="4">
        <f t="shared" si="4"/>
        <v>8182</v>
      </c>
      <c r="G4" s="78">
        <f t="shared" si="5"/>
        <v>6818</v>
      </c>
      <c r="H4" s="78">
        <f t="shared" si="6"/>
        <v>5682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330</v>
      </c>
      <c r="Q4" s="7">
        <f t="shared" si="9"/>
        <v>275</v>
      </c>
      <c r="R4" s="79">
        <v>2250000</v>
      </c>
      <c r="S4" s="2" t="s">
        <v>86</v>
      </c>
    </row>
    <row r="5" spans="1:19" x14ac:dyDescent="0.25">
      <c r="A5" s="4">
        <v>4</v>
      </c>
      <c r="B5" s="4">
        <f t="shared" si="0"/>
        <v>316.73070000000001</v>
      </c>
      <c r="C5" s="4">
        <f t="shared" si="1"/>
        <v>380.07684</v>
      </c>
      <c r="D5" s="4">
        <f t="shared" si="2"/>
        <v>456.09220799999997</v>
      </c>
      <c r="E5" s="5">
        <f t="shared" si="3"/>
        <v>2400000</v>
      </c>
      <c r="F5" s="4">
        <f t="shared" si="4"/>
        <v>7577</v>
      </c>
      <c r="G5" s="78">
        <f t="shared" si="5"/>
        <v>6315</v>
      </c>
      <c r="H5" s="78">
        <f t="shared" si="6"/>
        <v>5262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>35.31*10.764</f>
        <v>380.07684</v>
      </c>
      <c r="Q5" s="7">
        <f t="shared" si="9"/>
        <v>316.73070000000001</v>
      </c>
      <c r="R5" s="79">
        <v>2400000</v>
      </c>
      <c r="S5" s="2" t="s">
        <v>87</v>
      </c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500</v>
      </c>
    </row>
    <row r="28" spans="1:19" s="10" customFormat="1" x14ac:dyDescent="0.25">
      <c r="C28" s="72" t="s">
        <v>75</v>
      </c>
      <c r="D28" s="72"/>
      <c r="F28" s="57" t="s">
        <v>72</v>
      </c>
      <c r="G28" s="57">
        <f>G27*1.2</f>
        <v>600</v>
      </c>
    </row>
    <row r="29" spans="1:19" s="10" customFormat="1" x14ac:dyDescent="0.25">
      <c r="C29" s="72" t="s">
        <v>1</v>
      </c>
      <c r="D29" s="72"/>
      <c r="F29" s="57" t="s">
        <v>85</v>
      </c>
      <c r="G29" s="57">
        <v>750</v>
      </c>
      <c r="H29" s="10">
        <f>G29/G28</f>
        <v>1.25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2024-04-02T05:16:30Z</dcterms:modified>
</cp:coreProperties>
</file>