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BISWAJIT DAS - Cosmos\"/>
    </mc:Choice>
  </mc:AlternateContent>
  <xr:revisionPtr revIDLastSave="0" documentId="13_ncr:1_{B54BF8FD-C10E-48C2-A922-D7C27E2F76D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44" i="4" l="1"/>
  <c r="E53" i="4" l="1"/>
  <c r="E49" i="4"/>
  <c r="E50" i="4"/>
  <c r="E51" i="4"/>
  <c r="E52" i="4"/>
  <c r="E48" i="4"/>
  <c r="F44" i="4" l="1"/>
  <c r="V49" i="4"/>
  <c r="V47" i="4"/>
  <c r="L34" i="15" l="1"/>
  <c r="L39" i="14"/>
  <c r="V43" i="4"/>
  <c r="F40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<sst xmlns="http://schemas.openxmlformats.org/spreadsheetml/2006/main" count="49" uniqueCount="44">
  <si>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</si>
  <si>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</si>
  <si>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</si>
  <si>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</si>
  <si>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</si>
  <si>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</si>
  <si>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</si>
  <si>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</si>
  <si>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</si>
  <si>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</si>
  <si>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</si>
  <si>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</si>
  <si>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</si>
  <si>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</si>
  <si>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</si>
  <si>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</si>
  <si>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</si>
  <si>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</si>
  <si>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</si>
  <si>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</si>
  <si>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</si>
  <si>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</si>
  <si>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</si>
  <si>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</si>
  <si>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</si>
  <si>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</si>
  <si>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</si>
  <si>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</si>
  <si>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</si>
  <si>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</si>
  <si>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</si>
  <si>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</si>
  <si>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</si>
  <si>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</si>
  <si>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</si>
  <si>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</si>
  <si>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Malad (East) Branch ) - BISWAJIT DAS</t>
  </si>
  <si>
    <t>Agree BUA</t>
  </si>
  <si>
    <t>Approx</t>
  </si>
  <si>
    <t xml:space="preserve">As per Site </t>
  </si>
  <si>
    <t>Measure CA</t>
  </si>
  <si>
    <t>Measured CA = 190 sq. tt and Agreement Built Up area = 359 sq. ft. loading between is 80%, hence we have compulsory required Approved plan.</t>
  </si>
  <si>
    <t>Aproved plan area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</si>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</sst>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30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857A4-BA14-4BD1-84FF-3FE2EB976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525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469258</xdr:colOff>
      <xdr:row>34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FE7F1-1E4A-4EAB-9557-66013A53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47658" cy="5506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554995</xdr:colOff>
      <xdr:row>30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DBD41-6682-467F-9A47-97911E38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33395" cy="5544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144682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DEBAF-0428-449D-B930-2D459B83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46282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306629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A08E-950B-47D2-AAC6-32FA9C88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108229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31046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B9E63-A124-46FD-9765-A938BA46B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709446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A01CD-20F6-4B1E-824C-6D2C3F46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82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35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61439-B63E-4379-9AA0-D56F14E3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516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22" sqref="U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368.33333333333337</v>
      </c>
      <c r="C3" s="4">
        <f>B3*1.2</f>
        <v>442.00000000000006</v>
      </c>
      <c r="D3" s="4">
        <f t="shared" ref="D3:D14" si="2">C3*1.2</f>
        <v>530.40000000000009</v>
      </c>
      <c r="E3" s="5">
        <f t="shared" ref="E3:E14" si="3">R3</f>
        <v>1250000</v>
      </c>
      <c r="F3" s="9">
        <f t="shared" ref="F3:F14" si="4">ROUND((E3/B3),0)</f>
        <v>3394</v>
      </c>
      <c r="G3" s="9">
        <f t="shared" ref="G3:G14" si="5">ROUND((E3/C3),0)</f>
        <v>2828</v>
      </c>
      <c r="H3" s="9">
        <f t="shared" ref="H3:H14" si="6">ROUND((E3/D3),0)</f>
        <v>2357</v>
      </c>
      <c r="I3" s="4" t="e">
        <f>#REF!</f>
        <v>#REF!</v>
      </c>
      <c r="J3" s="4">
        <f t="shared" ref="J3:J14" si="7">S3</f>
        <v>2023</v>
      </c>
      <c r="O3">
        <v>0</v>
      </c>
      <c r="P3">
        <v>442</v>
      </c>
      <c r="Q3">
        <f t="shared" ref="P3:Q14" si="8">P3/1.2</f>
        <v>368.33333333333337</v>
      </c>
      <c r="R3" s="2">
        <v>1250000</v>
      </c>
      <c r="S3">
        <v>2023</v>
      </c>
    </row>
    <row r="4" spans="1:20" s="53" customFormat="1" x14ac:dyDescent="0.25">
      <c r="A4" s="51">
        <f t="shared" si="0"/>
        <v>0</v>
      </c>
      <c r="B4" s="51">
        <f t="shared" si="1"/>
        <v>265.83333333333337</v>
      </c>
      <c r="C4" s="51">
        <f t="shared" ref="C4:C14" si="9">B4*1.2</f>
        <v>319.00000000000006</v>
      </c>
      <c r="D4" s="51">
        <f t="shared" si="2"/>
        <v>382.80000000000007</v>
      </c>
      <c r="E4" s="52">
        <f t="shared" si="3"/>
        <v>1250000</v>
      </c>
      <c r="F4" s="51">
        <f t="shared" si="4"/>
        <v>4702</v>
      </c>
      <c r="G4" s="51">
        <f t="shared" si="5"/>
        <v>3918</v>
      </c>
      <c r="H4" s="51">
        <f t="shared" si="6"/>
        <v>3265</v>
      </c>
      <c r="I4" s="51" t="e">
        <f>#REF!</f>
        <v>#REF!</v>
      </c>
      <c r="J4" s="51">
        <f t="shared" si="7"/>
        <v>2023</v>
      </c>
      <c r="O4" s="53">
        <v>0</v>
      </c>
      <c r="P4" s="53">
        <v>319</v>
      </c>
      <c r="Q4" s="53">
        <f t="shared" si="8"/>
        <v>265.83333333333337</v>
      </c>
      <c r="R4" s="54">
        <v>1250000</v>
      </c>
      <c r="S4" s="53">
        <v>2023</v>
      </c>
    </row>
    <row r="5" spans="1:20" x14ac:dyDescent="0.25">
      <c r="A5" s="4">
        <f t="shared" si="0"/>
        <v>0</v>
      </c>
      <c r="B5" s="4">
        <f t="shared" si="1"/>
        <v>229.16666666666669</v>
      </c>
      <c r="C5" s="4">
        <f t="shared" si="9"/>
        <v>275</v>
      </c>
      <c r="D5" s="4">
        <f t="shared" si="2"/>
        <v>330</v>
      </c>
      <c r="E5" s="5">
        <f t="shared" si="3"/>
        <v>910000</v>
      </c>
      <c r="F5" s="4">
        <f t="shared" si="4"/>
        <v>3971</v>
      </c>
      <c r="G5" s="4">
        <f t="shared" si="5"/>
        <v>3309</v>
      </c>
      <c r="H5" s="9">
        <f t="shared" si="6"/>
        <v>2758</v>
      </c>
      <c r="I5" s="4" t="e">
        <f>#REF!</f>
        <v>#REF!</v>
      </c>
      <c r="J5" s="4">
        <f t="shared" si="7"/>
        <v>2023</v>
      </c>
      <c r="O5">
        <v>0</v>
      </c>
      <c r="P5">
        <v>275</v>
      </c>
      <c r="Q5">
        <f t="shared" si="8"/>
        <v>229.16666666666669</v>
      </c>
      <c r="R5" s="2">
        <v>910000</v>
      </c>
      <c r="S5">
        <v>2023</v>
      </c>
    </row>
    <row r="6" spans="1:20" x14ac:dyDescent="0.25">
      <c r="A6" s="4">
        <f t="shared" ref="A6:A11" si="10">N6</f>
        <v>0</v>
      </c>
      <c r="B6" s="4">
        <f t="shared" ref="B6:B11" si="11">Q6</f>
        <v>304.16666666666669</v>
      </c>
      <c r="C6" s="4">
        <f t="shared" ref="C6:C11" si="12">B6*1.2</f>
        <v>365</v>
      </c>
      <c r="D6" s="4">
        <f t="shared" ref="D6:D11" si="13">C6*1.2</f>
        <v>438</v>
      </c>
      <c r="E6" s="5">
        <f t="shared" ref="E6:E11" si="14">R6</f>
        <v>1100000</v>
      </c>
      <c r="F6" s="4">
        <f t="shared" ref="F6:F11" si="15">ROUND((E6/B6),0)</f>
        <v>3616</v>
      </c>
      <c r="G6" s="4">
        <f t="shared" ref="G6:G11" si="16">ROUND((E6/C6),0)</f>
        <v>3014</v>
      </c>
      <c r="H6" s="9">
        <f t="shared" ref="H6:H11" si="17">ROUND((E6/D6),0)</f>
        <v>2511</v>
      </c>
      <c r="I6" s="4" t="e">
        <f>#REF!</f>
        <v>#REF!</v>
      </c>
      <c r="J6" s="4">
        <f t="shared" ref="J6:J11" si="18">S6</f>
        <v>2022</v>
      </c>
      <c r="O6">
        <v>0</v>
      </c>
      <c r="P6">
        <v>365</v>
      </c>
      <c r="Q6">
        <f t="shared" ref="Q6:Q11" si="19">P6/1.2</f>
        <v>304.16666666666669</v>
      </c>
      <c r="R6" s="2">
        <v>1100000</v>
      </c>
      <c r="S6">
        <v>2022</v>
      </c>
    </row>
    <row r="7" spans="1:20" s="53" customFormat="1" x14ac:dyDescent="0.25">
      <c r="A7" s="51">
        <f t="shared" ref="A7:A9" si="20">N7</f>
        <v>0</v>
      </c>
      <c r="B7" s="51">
        <f t="shared" ref="B7:B9" si="21">Q7</f>
        <v>312.5</v>
      </c>
      <c r="C7" s="51">
        <f t="shared" ref="C7:C9" si="22">B7*1.2</f>
        <v>375</v>
      </c>
      <c r="D7" s="51">
        <f t="shared" ref="D7:D9" si="23">C7*1.2</f>
        <v>450</v>
      </c>
      <c r="E7" s="52">
        <f t="shared" ref="E7:E9" si="24">R7</f>
        <v>1450000</v>
      </c>
      <c r="F7" s="51">
        <f t="shared" ref="F7:F9" si="25">ROUND((E7/B7),0)</f>
        <v>4640</v>
      </c>
      <c r="G7" s="51">
        <f t="shared" ref="G7:G9" si="26">ROUND((E7/C7),0)</f>
        <v>3867</v>
      </c>
      <c r="H7" s="51">
        <f t="shared" ref="H7:H9" si="27">ROUND((E7/D7),0)</f>
        <v>3222</v>
      </c>
      <c r="I7" s="51" t="e">
        <f>#REF!</f>
        <v>#REF!</v>
      </c>
      <c r="J7" s="51">
        <f t="shared" ref="J7:J9" si="28">S7</f>
        <v>2022</v>
      </c>
      <c r="O7" s="53">
        <v>0</v>
      </c>
      <c r="P7" s="53">
        <v>375</v>
      </c>
      <c r="Q7" s="53">
        <f t="shared" ref="Q7:Q9" si="29">P7/1.2</f>
        <v>312.5</v>
      </c>
      <c r="R7" s="54">
        <v>1450000</v>
      </c>
      <c r="S7" s="53">
        <v>2022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ref="P8:P9" si="30">O8/1.2</f>
        <v>0</v>
      </c>
      <c r="Q8">
        <f t="shared" si="29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30"/>
        <v>0</v>
      </c>
      <c r="Q9">
        <f t="shared" si="29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10:P11" si="31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1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3" customFormat="1" ht="14.25" customHeight="1" x14ac:dyDescent="0.25">
      <c r="A16" s="51">
        <f t="shared" ref="A16:A32" si="32">N16</f>
        <v>0</v>
      </c>
      <c r="B16" s="51">
        <f t="shared" ref="B16:B32" si="33">Q16</f>
        <v>600</v>
      </c>
      <c r="C16" s="51">
        <f>B16*1.2</f>
        <v>720</v>
      </c>
      <c r="D16" s="51">
        <f t="shared" ref="D16:D32" si="34">C16*1.2</f>
        <v>864</v>
      </c>
      <c r="E16" s="52">
        <f t="shared" ref="E16:E32" si="35">R16</f>
        <v>3700000</v>
      </c>
      <c r="F16" s="51">
        <f t="shared" ref="F16:F32" si="36">ROUND((E16/B16),0)</f>
        <v>6167</v>
      </c>
      <c r="G16" s="51">
        <f t="shared" ref="G16:G32" si="37">ROUND((E16/C16),0)</f>
        <v>5139</v>
      </c>
      <c r="H16" s="51">
        <f t="shared" ref="H16:H32" si="38">ROUND((E16/D16),0)</f>
        <v>4282</v>
      </c>
      <c r="I16" s="51" t="e">
        <f>#REF!</f>
        <v>#REF!</v>
      </c>
      <c r="J16" s="51">
        <f t="shared" ref="J16:J32" si="39">S16</f>
        <v>0</v>
      </c>
      <c r="O16" s="53">
        <v>0</v>
      </c>
      <c r="P16" s="53">
        <f t="shared" ref="P16:Q32" si="40">O16/1.2</f>
        <v>0</v>
      </c>
      <c r="Q16" s="53">
        <v>600</v>
      </c>
      <c r="R16" s="54">
        <v>3700000</v>
      </c>
    </row>
    <row r="17" spans="1:18" s="53" customFormat="1" ht="14.25" customHeight="1" x14ac:dyDescent="0.25">
      <c r="A17" s="51">
        <f t="shared" si="32"/>
        <v>0</v>
      </c>
      <c r="B17" s="51">
        <f t="shared" si="33"/>
        <v>540</v>
      </c>
      <c r="C17" s="51">
        <f t="shared" ref="C17:C32" si="41">B17*1.2</f>
        <v>648</v>
      </c>
      <c r="D17" s="51">
        <f t="shared" si="34"/>
        <v>777.6</v>
      </c>
      <c r="E17" s="52">
        <f t="shared" si="35"/>
        <v>3050000</v>
      </c>
      <c r="F17" s="51">
        <f t="shared" si="36"/>
        <v>5648</v>
      </c>
      <c r="G17" s="51">
        <f t="shared" si="37"/>
        <v>4707</v>
      </c>
      <c r="H17" s="51">
        <f t="shared" si="38"/>
        <v>3922</v>
      </c>
      <c r="I17" s="51" t="e">
        <f>#REF!</f>
        <v>#REF!</v>
      </c>
      <c r="J17" s="51">
        <f t="shared" si="39"/>
        <v>0</v>
      </c>
      <c r="O17" s="53">
        <v>0</v>
      </c>
      <c r="P17" s="53">
        <f t="shared" si="40"/>
        <v>0</v>
      </c>
      <c r="Q17" s="53">
        <v>540</v>
      </c>
      <c r="R17" s="54">
        <v>3050000</v>
      </c>
    </row>
    <row r="18" spans="1:18" ht="14.25" customHeight="1" x14ac:dyDescent="0.25">
      <c r="A18" s="4">
        <f t="shared" si="32"/>
        <v>0</v>
      </c>
      <c r="B18" s="4">
        <f t="shared" si="33"/>
        <v>755</v>
      </c>
      <c r="C18" s="4">
        <f t="shared" si="41"/>
        <v>906</v>
      </c>
      <c r="D18" s="4">
        <f t="shared" si="34"/>
        <v>1087.2</v>
      </c>
      <c r="E18" s="5">
        <f t="shared" si="35"/>
        <v>5300000</v>
      </c>
      <c r="F18" s="9">
        <f t="shared" si="36"/>
        <v>7020</v>
      </c>
      <c r="G18" s="9">
        <f t="shared" si="37"/>
        <v>5850</v>
      </c>
      <c r="H18" s="9">
        <f t="shared" si="38"/>
        <v>4875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755</v>
      </c>
      <c r="R18" s="2">
        <v>5300000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D40" t="s">
        <v>37</v>
      </c>
      <c r="E40">
        <v>33.33</v>
      </c>
      <c r="F40" s="7">
        <f>E40*10.764</f>
        <v>358.76411999999993</v>
      </c>
      <c r="S40" s="10"/>
      <c r="T40" s="10"/>
      <c r="U40" s="34" t="s">
        <v>22</v>
      </c>
      <c r="V40" s="35">
        <v>2008</v>
      </c>
      <c r="W40" s="33" t="s">
        <v>39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16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-44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359*2500</f>
        <v>897500</v>
      </c>
      <c r="W43" s="33"/>
      <c r="X43" s="26"/>
      <c r="Y43" s="7"/>
    </row>
    <row r="44" spans="1:25" ht="16.5" x14ac:dyDescent="0.3">
      <c r="D44" t="s">
        <v>40</v>
      </c>
      <c r="E44">
        <v>190</v>
      </c>
      <c r="F44" s="7">
        <f>F40/E44</f>
        <v>1.8882322105263154</v>
      </c>
      <c r="G44">
        <f>F40/E44</f>
        <v>1.8882322105263154</v>
      </c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D46" t="s">
        <v>42</v>
      </c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V46*16/60</f>
        <v>24</v>
      </c>
      <c r="W47" s="33"/>
      <c r="X47" s="18"/>
      <c r="Y47" s="7"/>
    </row>
    <row r="48" spans="1:25" ht="16.5" x14ac:dyDescent="0.3">
      <c r="C48">
        <v>13.6</v>
      </c>
      <c r="D48">
        <v>9.6</v>
      </c>
      <c r="E48">
        <f>C48*D48</f>
        <v>130.56</v>
      </c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0.24</v>
      </c>
      <c r="W48" s="33"/>
      <c r="X48" s="18"/>
      <c r="Y48" s="7"/>
    </row>
    <row r="49" spans="3:25" ht="16.5" x14ac:dyDescent="0.3">
      <c r="C49">
        <v>10</v>
      </c>
      <c r="D49">
        <v>5.6</v>
      </c>
      <c r="E49">
        <f t="shared" ref="E49:E52" si="53">C49*D49</f>
        <v>56</v>
      </c>
      <c r="R49" s="6" t="s">
        <v>18</v>
      </c>
      <c r="S49" s="16">
        <f>SUM(S48:S48)</f>
        <v>0</v>
      </c>
      <c r="U49" s="31" t="s">
        <v>28</v>
      </c>
      <c r="V49" s="41">
        <f>ROUND((V43*V48),0)</f>
        <v>215400</v>
      </c>
      <c r="W49" s="33"/>
      <c r="X49" s="18"/>
      <c r="Y49" s="7"/>
    </row>
    <row r="50" spans="3:25" ht="16.5" x14ac:dyDescent="0.3">
      <c r="C50">
        <v>4</v>
      </c>
      <c r="D50">
        <v>3.6</v>
      </c>
      <c r="E50">
        <f t="shared" si="53"/>
        <v>14.4</v>
      </c>
      <c r="R50" s="6" t="s">
        <v>13</v>
      </c>
      <c r="S50" s="16">
        <f>S49*90%</f>
        <v>0</v>
      </c>
      <c r="U50" s="31" t="s">
        <v>43</v>
      </c>
      <c r="V50" s="41">
        <v>217</v>
      </c>
      <c r="W50" s="33"/>
      <c r="X50" s="18"/>
      <c r="Y50" s="7"/>
    </row>
    <row r="51" spans="3:25" ht="16.5" x14ac:dyDescent="0.3">
      <c r="C51">
        <v>3</v>
      </c>
      <c r="D51">
        <v>3.6</v>
      </c>
      <c r="E51">
        <f t="shared" si="53"/>
        <v>10.8</v>
      </c>
      <c r="R51" s="6" t="s">
        <v>19</v>
      </c>
      <c r="S51" s="16">
        <f>S49*80%</f>
        <v>0</v>
      </c>
      <c r="U51" s="37" t="s">
        <v>17</v>
      </c>
      <c r="V51" s="35">
        <v>5400</v>
      </c>
      <c r="W51" s="33" t="s">
        <v>38</v>
      </c>
      <c r="X51" s="18"/>
      <c r="Y51" s="7"/>
    </row>
    <row r="52" spans="3:25" ht="16.5" x14ac:dyDescent="0.3">
      <c r="C52">
        <v>1.5</v>
      </c>
      <c r="D52">
        <v>3.6</v>
      </c>
      <c r="E52">
        <f t="shared" si="53"/>
        <v>5.4</v>
      </c>
      <c r="S52" s="10"/>
      <c r="T52" s="10"/>
      <c r="U52" s="37" t="s">
        <v>29</v>
      </c>
      <c r="V52" s="38">
        <f>V51*V50</f>
        <v>1171800</v>
      </c>
      <c r="W52" s="33"/>
      <c r="X52" s="26"/>
      <c r="Y52" s="7"/>
    </row>
    <row r="53" spans="3:25" ht="16.5" x14ac:dyDescent="0.3">
      <c r="E53">
        <f>SUM(E48:E52)</f>
        <v>217.16000000000003</v>
      </c>
      <c r="S53" s="10"/>
      <c r="T53" s="10"/>
      <c r="U53" s="42" t="s">
        <v>30</v>
      </c>
      <c r="V53" s="43">
        <f>V52-V49</f>
        <v>956400</v>
      </c>
      <c r="W53" s="44"/>
      <c r="X53" s="26"/>
      <c r="Y53" s="7"/>
    </row>
    <row r="54" spans="3:25" ht="16.5" x14ac:dyDescent="0.3">
      <c r="P54" s="13" t="s">
        <v>14</v>
      </c>
      <c r="Q54" s="49" t="s">
        <v>41</v>
      </c>
      <c r="R54" s="49"/>
      <c r="S54" s="49"/>
      <c r="T54" s="11"/>
      <c r="U54" s="42" t="s">
        <v>31</v>
      </c>
      <c r="V54" s="50">
        <f>V53*0.9</f>
        <v>860760</v>
      </c>
      <c r="W54" s="33"/>
      <c r="X54" s="28"/>
      <c r="Y54" s="7"/>
    </row>
    <row r="55" spans="3:25" ht="16.5" x14ac:dyDescent="0.3">
      <c r="Q55" s="49"/>
      <c r="R55" s="49"/>
      <c r="S55" s="49"/>
      <c r="T55" s="10"/>
      <c r="U55" s="42" t="s">
        <v>32</v>
      </c>
      <c r="V55" s="45">
        <f>V53*0.8</f>
        <v>765120</v>
      </c>
      <c r="W55" s="33"/>
      <c r="X55" s="29"/>
      <c r="Y55" s="7"/>
    </row>
    <row r="56" spans="3:25" ht="16.5" x14ac:dyDescent="0.3">
      <c r="Q56" s="49"/>
      <c r="R56" s="49"/>
      <c r="S56" s="49"/>
      <c r="T56" s="10"/>
      <c r="U56" s="42" t="s">
        <v>33</v>
      </c>
      <c r="V56" s="46">
        <f>V53*0.025/12</f>
        <v>1992.5</v>
      </c>
      <c r="W56" s="33"/>
      <c r="X56" s="30"/>
      <c r="Y56" s="7"/>
    </row>
    <row r="57" spans="3:25" ht="15.75" x14ac:dyDescent="0.25">
      <c r="O57" s="10"/>
      <c r="P57" s="10"/>
      <c r="Q57" s="49"/>
      <c r="R57" s="49"/>
      <c r="S57" s="49"/>
      <c r="T57" s="10"/>
      <c r="U57" s="17"/>
      <c r="V57" s="19"/>
      <c r="W57" s="21"/>
      <c r="X57" s="26"/>
      <c r="Y57" s="7"/>
    </row>
    <row r="58" spans="3:25" ht="15.75" x14ac:dyDescent="0.25">
      <c r="Q58" s="49"/>
      <c r="R58" s="49"/>
      <c r="S58" s="49"/>
      <c r="U58" s="22"/>
      <c r="V58" s="23"/>
      <c r="W58" s="24"/>
      <c r="X58" s="24"/>
    </row>
    <row r="59" spans="3:25" ht="15.75" x14ac:dyDescent="0.25">
      <c r="U59" s="17"/>
      <c r="V59" s="19"/>
      <c r="W59" s="21"/>
      <c r="X59" s="21"/>
    </row>
    <row r="60" spans="3:25" ht="15.75" x14ac:dyDescent="0.25">
      <c r="U60" s="25"/>
      <c r="V60" s="21"/>
      <c r="W60" s="20"/>
      <c r="X60" s="20"/>
    </row>
  </sheetData>
  <mergeCells count="4">
    <mergeCell ref="A15:R15"/>
    <mergeCell ref="A2:R2"/>
    <mergeCell ref="P45:S45"/>
    <mergeCell ref="Q54:S5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39:L39"/>
  <sheetViews>
    <sheetView topLeftCell="A6" workbookViewId="0">
      <selection activeCell="O39" sqref="O39"/>
    </sheetView>
  </sheetViews>
  <sheetFormatPr defaultRowHeight="15" x14ac:dyDescent="0.25"/>
  <sheetData>
    <row r="39" spans="11:12" x14ac:dyDescent="0.25">
      <c r="K39">
        <v>29.6</v>
      </c>
      <c r="L39">
        <f>K39*10.764</f>
        <v>318.61439999999999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4"/>
  <sheetViews>
    <sheetView zoomScaleNormal="100" workbookViewId="0">
      <selection activeCell="L34" sqref="L34"/>
    </sheetView>
  </sheetViews>
  <sheetFormatPr defaultRowHeight="15" x14ac:dyDescent="0.25"/>
  <sheetData>
    <row r="2" spans="1:1" x14ac:dyDescent="0.25">
      <c r="A2" s="6"/>
    </row>
    <row r="34" spans="11:12" x14ac:dyDescent="0.25">
      <c r="K34">
        <v>25.53</v>
      </c>
      <c r="L34">
        <f>K34*10.764</f>
        <v>274.80491999999998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8" sqref="S2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2024-04-06T11:11:25Z</dcterms:modified>
</cp:coreProperties>
</file>