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6" sheetId="6" r:id="rId2"/>
    <sheet name="Sheet2" sheetId="2" r:id="rId3"/>
    <sheet name="Sheet3" sheetId="3" r:id="rId4"/>
    <sheet name="Sheet4" sheetId="4" r:id="rId5"/>
    <sheet name="Sheet5" sheetId="5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4" i="1" l="1"/>
  <c r="F44" i="1"/>
  <c r="G44" i="1"/>
  <c r="H44" i="1"/>
  <c r="I44" i="1"/>
  <c r="F41" i="1"/>
  <c r="G41" i="1"/>
  <c r="H41" i="1"/>
  <c r="I41" i="1"/>
  <c r="C40" i="1"/>
  <c r="C41" i="1" s="1"/>
  <c r="C44" i="1" s="1"/>
  <c r="D40" i="1"/>
  <c r="D41" i="1" s="1"/>
  <c r="E40" i="1"/>
  <c r="E41" i="1" s="1"/>
  <c r="E44" i="1" s="1"/>
  <c r="F40" i="1"/>
  <c r="G40" i="1"/>
  <c r="H40" i="1"/>
  <c r="I40" i="1"/>
  <c r="B44" i="1"/>
  <c r="B41" i="1"/>
  <c r="B40" i="1"/>
  <c r="K11" i="1"/>
  <c r="K7" i="1"/>
  <c r="L1" i="1"/>
  <c r="F3" i="1"/>
  <c r="F2" i="1"/>
  <c r="G25" i="1"/>
  <c r="K3" i="1"/>
  <c r="E31" i="1"/>
  <c r="E30" i="1"/>
  <c r="E20" i="1"/>
  <c r="E21" i="1"/>
  <c r="E22" i="1"/>
  <c r="E23" i="1"/>
  <c r="E24" i="1"/>
  <c r="E26" i="1"/>
  <c r="E27" i="1"/>
  <c r="E28" i="1"/>
  <c r="E29" i="1"/>
  <c r="E19" i="1"/>
  <c r="C14" i="1"/>
  <c r="D11" i="1"/>
  <c r="C8" i="1"/>
  <c r="C9" i="1"/>
  <c r="C10" i="1"/>
  <c r="C7" i="1"/>
</calcChain>
</file>

<file path=xl/sharedStrings.xml><?xml version="1.0" encoding="utf-8"?>
<sst xmlns="http://schemas.openxmlformats.org/spreadsheetml/2006/main" count="30" uniqueCount="29">
  <si>
    <t>27.03.2024</t>
  </si>
  <si>
    <t>Carpet</t>
  </si>
  <si>
    <t>Encl. Bal</t>
  </si>
  <si>
    <t>Adj. Terrace</t>
  </si>
  <si>
    <t>DB</t>
  </si>
  <si>
    <t>1st</t>
  </si>
  <si>
    <t>YOC</t>
  </si>
  <si>
    <t>area</t>
  </si>
  <si>
    <t>RERA no</t>
  </si>
  <si>
    <t>sch</t>
  </si>
  <si>
    <t>cc</t>
  </si>
  <si>
    <t>RERA</t>
  </si>
  <si>
    <t>Part OC</t>
  </si>
  <si>
    <t>BU</t>
  </si>
  <si>
    <t>Price Indicators</t>
  </si>
  <si>
    <t>CA</t>
  </si>
  <si>
    <t>BA</t>
  </si>
  <si>
    <t>SA</t>
  </si>
  <si>
    <t>Value</t>
  </si>
  <si>
    <t>ROC</t>
  </si>
  <si>
    <t>ROB</t>
  </si>
  <si>
    <t>ROS</t>
  </si>
  <si>
    <t>Rate</t>
  </si>
  <si>
    <t>FMV</t>
  </si>
  <si>
    <t>RV</t>
  </si>
  <si>
    <t>DV</t>
  </si>
  <si>
    <t>Insurable</t>
  </si>
  <si>
    <t>Guideline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</si>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</sst>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">
    <xf numFmtId="0" fontId="0" fillId="0" borderId="0" xfId="0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379095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27</xdr:col>
      <xdr:colOff>379095</xdr:colOff>
      <xdr:row>94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27</xdr:col>
      <xdr:colOff>379095</xdr:colOff>
      <xdr:row>147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1962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26</xdr:col>
      <xdr:colOff>379095</xdr:colOff>
      <xdr:row>198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933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26</xdr:col>
      <xdr:colOff>379095</xdr:colOff>
      <xdr:row>255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019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1</xdr:row>
      <xdr:rowOff>0</xdr:rowOff>
    </xdr:from>
    <xdr:to>
      <xdr:col>68</xdr:col>
      <xdr:colOff>379095</xdr:colOff>
      <xdr:row>45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03000" y="19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43</xdr:col>
      <xdr:colOff>0</xdr:colOff>
      <xdr:row>56</xdr:row>
      <xdr:rowOff>0</xdr:rowOff>
    </xdr:from>
    <xdr:to>
      <xdr:col>69</xdr:col>
      <xdr:colOff>379095</xdr:colOff>
      <xdr:row>100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574500" y="10668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95</xdr:col>
      <xdr:colOff>285750</xdr:colOff>
      <xdr:row>0</xdr:row>
      <xdr:rowOff>0</xdr:rowOff>
    </xdr:from>
    <xdr:to>
      <xdr:col>122</xdr:col>
      <xdr:colOff>93345</xdr:colOff>
      <xdr:row>44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57825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51</xdr:row>
      <xdr:rowOff>0</xdr:rowOff>
    </xdr:from>
    <xdr:to>
      <xdr:col>122</xdr:col>
      <xdr:colOff>379095</xdr:colOff>
      <xdr:row>95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0" y="971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96</xdr:col>
      <xdr:colOff>0</xdr:colOff>
      <xdr:row>102</xdr:row>
      <xdr:rowOff>0</xdr:rowOff>
    </xdr:from>
    <xdr:to>
      <xdr:col>122</xdr:col>
      <xdr:colOff>379095</xdr:colOff>
      <xdr:row>146</xdr:row>
      <xdr:rowOff>189428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0" y="19431000"/>
          <a:ext cx="15238095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544788</xdr:colOff>
      <xdr:row>36</xdr:row>
      <xdr:rowOff>181957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46388" cy="7039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96540</xdr:colOff>
      <xdr:row>34</xdr:row>
      <xdr:rowOff>115220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40540" cy="6592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32</xdr:row>
      <xdr:rowOff>29430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6125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tabSelected="1" topLeftCell="A19" workbookViewId="0">
      <selection activeCell="D41" sqref="D41"/>
    </sheetView>
  </sheetViews>
  <sheetFormatPr defaultRowHeight="15" x14ac:dyDescent="0.25"/>
  <cols>
    <col min="11" max="11" width="12.5703125" bestFit="1" customWidth="1"/>
    <col min="12" max="12" width="9.28515625" bestFit="1" customWidth="1"/>
  </cols>
  <sheetData>
    <row r="1" spans="1:17" x14ac:dyDescent="0.25">
      <c r="A1" t="s">
        <v>0</v>
      </c>
      <c r="F1">
        <v>26620</v>
      </c>
      <c r="J1" t="s">
        <v>1</v>
      </c>
      <c r="K1" s="1">
        <v>812</v>
      </c>
      <c r="L1" s="1">
        <f>K1*1.1</f>
        <v>893.2</v>
      </c>
    </row>
    <row r="2" spans="1:17" x14ac:dyDescent="0.25">
      <c r="A2">
        <v>6560748</v>
      </c>
      <c r="F2">
        <f>F1/100*110</f>
        <v>29282</v>
      </c>
      <c r="J2" t="s">
        <v>22</v>
      </c>
      <c r="K2" s="1">
        <v>10000</v>
      </c>
      <c r="L2" s="1"/>
    </row>
    <row r="3" spans="1:17" x14ac:dyDescent="0.25">
      <c r="F3">
        <f>F2/10.764</f>
        <v>2720.3641768859161</v>
      </c>
      <c r="J3" t="s">
        <v>23</v>
      </c>
      <c r="K3" s="1">
        <f>K2*K1</f>
        <v>8120000</v>
      </c>
      <c r="L3" s="1"/>
    </row>
    <row r="4" spans="1:17" x14ac:dyDescent="0.25">
      <c r="A4" t="s">
        <v>6</v>
      </c>
      <c r="B4">
        <v>2023</v>
      </c>
      <c r="J4" t="s">
        <v>24</v>
      </c>
      <c r="K4" s="1"/>
      <c r="L4" s="1"/>
    </row>
    <row r="5" spans="1:17" x14ac:dyDescent="0.25">
      <c r="J5" t="s">
        <v>25</v>
      </c>
      <c r="K5" s="1"/>
      <c r="L5" s="1"/>
      <c r="P5">
        <v>6</v>
      </c>
      <c r="Q5" t="s">
        <v>5</v>
      </c>
    </row>
    <row r="6" spans="1:17" x14ac:dyDescent="0.25">
      <c r="K6" s="1"/>
      <c r="L6" s="1"/>
      <c r="P6">
        <v>18</v>
      </c>
      <c r="Q6" t="s">
        <v>7</v>
      </c>
    </row>
    <row r="7" spans="1:17" x14ac:dyDescent="0.25">
      <c r="A7" t="s">
        <v>1</v>
      </c>
      <c r="B7">
        <v>59.46</v>
      </c>
      <c r="C7">
        <f>B7*10.764</f>
        <v>640.02743999999996</v>
      </c>
      <c r="D7">
        <v>640</v>
      </c>
      <c r="J7" t="s">
        <v>26</v>
      </c>
      <c r="K7" s="1">
        <f>L1*2700</f>
        <v>2411640</v>
      </c>
      <c r="L7" s="1"/>
      <c r="P7">
        <v>18</v>
      </c>
      <c r="Q7" t="s">
        <v>8</v>
      </c>
    </row>
    <row r="8" spans="1:17" x14ac:dyDescent="0.25">
      <c r="A8" t="s">
        <v>2</v>
      </c>
      <c r="B8">
        <v>6.69</v>
      </c>
      <c r="C8">
        <f t="shared" ref="C8:C10" si="0">B8*10.764</f>
        <v>72.011160000000004</v>
      </c>
      <c r="D8">
        <v>72</v>
      </c>
      <c r="K8" s="1"/>
      <c r="L8" s="1"/>
      <c r="P8">
        <v>49</v>
      </c>
      <c r="Q8" t="s">
        <v>9</v>
      </c>
    </row>
    <row r="9" spans="1:17" x14ac:dyDescent="0.25">
      <c r="A9" t="s">
        <v>3</v>
      </c>
      <c r="B9">
        <v>6.22</v>
      </c>
      <c r="C9">
        <f t="shared" si="0"/>
        <v>66.952079999999995</v>
      </c>
      <c r="D9">
        <v>67</v>
      </c>
      <c r="J9" t="s">
        <v>27</v>
      </c>
      <c r="K9" s="1"/>
      <c r="L9" s="1"/>
      <c r="P9">
        <v>67</v>
      </c>
      <c r="Q9" t="s">
        <v>10</v>
      </c>
    </row>
    <row r="10" spans="1:17" x14ac:dyDescent="0.25">
      <c r="A10" t="s">
        <v>4</v>
      </c>
      <c r="B10">
        <v>3.07</v>
      </c>
      <c r="C10">
        <f t="shared" si="0"/>
        <v>33.045479999999998</v>
      </c>
      <c r="D10">
        <v>33</v>
      </c>
      <c r="K10" s="1"/>
      <c r="L10" s="1"/>
      <c r="P10">
        <v>68</v>
      </c>
      <c r="Q10" t="s">
        <v>11</v>
      </c>
    </row>
    <row r="11" spans="1:17" x14ac:dyDescent="0.25">
      <c r="D11">
        <f>SUM(D7:D10)</f>
        <v>812</v>
      </c>
      <c r="J11" t="s">
        <v>28</v>
      </c>
      <c r="K11" s="1">
        <f>K3*0.03/12</f>
        <v>20300</v>
      </c>
      <c r="L11" s="1"/>
      <c r="P11">
        <v>69</v>
      </c>
      <c r="Q11" t="s">
        <v>12</v>
      </c>
    </row>
    <row r="12" spans="1:17" x14ac:dyDescent="0.25">
      <c r="K12" s="1"/>
      <c r="L12" s="1"/>
    </row>
    <row r="14" spans="1:17" x14ac:dyDescent="0.25">
      <c r="A14" t="s">
        <v>13</v>
      </c>
      <c r="B14">
        <v>76.141999999999996</v>
      </c>
      <c r="C14">
        <f>B14*10.764</f>
        <v>819.59248799999989</v>
      </c>
    </row>
    <row r="17" spans="1:7" x14ac:dyDescent="0.25">
      <c r="A17" t="s">
        <v>14</v>
      </c>
    </row>
    <row r="18" spans="1:7" x14ac:dyDescent="0.25">
      <c r="A18" t="s">
        <v>15</v>
      </c>
      <c r="B18" t="s">
        <v>16</v>
      </c>
      <c r="C18" t="s">
        <v>17</v>
      </c>
      <c r="D18" t="s">
        <v>18</v>
      </c>
      <c r="E18" t="s">
        <v>19</v>
      </c>
      <c r="F18" t="s">
        <v>20</v>
      </c>
      <c r="G18" t="s">
        <v>21</v>
      </c>
    </row>
    <row r="19" spans="1:7" x14ac:dyDescent="0.25">
      <c r="A19">
        <v>813</v>
      </c>
      <c r="D19">
        <v>7900000</v>
      </c>
      <c r="E19">
        <f>D19/A19</f>
        <v>9717.0971709717105</v>
      </c>
    </row>
    <row r="20" spans="1:7" x14ac:dyDescent="0.25">
      <c r="A20">
        <v>562</v>
      </c>
      <c r="D20">
        <v>5587000</v>
      </c>
      <c r="E20">
        <f t="shared" ref="E20:E31" si="1">D20/A20</f>
        <v>9941.2811387900365</v>
      </c>
    </row>
    <row r="21" spans="1:7" x14ac:dyDescent="0.25">
      <c r="A21">
        <v>813</v>
      </c>
      <c r="D21">
        <v>8080000</v>
      </c>
      <c r="E21">
        <f t="shared" si="1"/>
        <v>9938.4993849938492</v>
      </c>
    </row>
    <row r="22" spans="1:7" x14ac:dyDescent="0.25">
      <c r="A22">
        <v>740</v>
      </c>
      <c r="D22">
        <v>6150000</v>
      </c>
      <c r="E22">
        <f t="shared" si="1"/>
        <v>8310.8108108108099</v>
      </c>
    </row>
    <row r="23" spans="1:7" x14ac:dyDescent="0.25">
      <c r="A23">
        <v>811</v>
      </c>
      <c r="D23">
        <v>6800000</v>
      </c>
      <c r="E23">
        <f t="shared" si="1"/>
        <v>8384.7102342786675</v>
      </c>
    </row>
    <row r="24" spans="1:7" x14ac:dyDescent="0.25">
      <c r="A24">
        <v>738</v>
      </c>
      <c r="D24">
        <v>6860000</v>
      </c>
      <c r="E24">
        <f t="shared" si="1"/>
        <v>9295.3929539295386</v>
      </c>
    </row>
    <row r="25" spans="1:7" x14ac:dyDescent="0.25">
      <c r="C25">
        <v>530</v>
      </c>
      <c r="D25">
        <v>2500000</v>
      </c>
      <c r="G25">
        <f>D25/C25</f>
        <v>4716.9811320754716</v>
      </c>
    </row>
    <row r="26" spans="1:7" x14ac:dyDescent="0.25">
      <c r="A26">
        <v>614</v>
      </c>
      <c r="D26">
        <v>6500000</v>
      </c>
      <c r="E26">
        <f t="shared" si="1"/>
        <v>10586.319218241042</v>
      </c>
    </row>
    <row r="27" spans="1:7" x14ac:dyDescent="0.25">
      <c r="A27">
        <v>641</v>
      </c>
      <c r="D27">
        <v>7000000</v>
      </c>
      <c r="E27">
        <f t="shared" si="1"/>
        <v>10920.436817472699</v>
      </c>
    </row>
    <row r="28" spans="1:7" x14ac:dyDescent="0.25">
      <c r="A28">
        <v>640</v>
      </c>
      <c r="D28">
        <v>7800000</v>
      </c>
      <c r="E28">
        <f t="shared" si="1"/>
        <v>12187.5</v>
      </c>
    </row>
    <row r="29" spans="1:7" x14ac:dyDescent="0.25">
      <c r="A29">
        <v>635</v>
      </c>
      <c r="D29">
        <v>6860000</v>
      </c>
      <c r="E29">
        <f t="shared" si="1"/>
        <v>10803.149606299212</v>
      </c>
    </row>
    <row r="30" spans="1:7" x14ac:dyDescent="0.25">
      <c r="A30">
        <v>649</v>
      </c>
      <c r="D30">
        <v>6449000</v>
      </c>
      <c r="E30">
        <f t="shared" si="1"/>
        <v>9936.8258859784291</v>
      </c>
    </row>
    <row r="31" spans="1:7" x14ac:dyDescent="0.25">
      <c r="A31">
        <v>872</v>
      </c>
      <c r="D31">
        <v>8665000</v>
      </c>
      <c r="E31">
        <f t="shared" si="1"/>
        <v>9936.9266055045864</v>
      </c>
    </row>
    <row r="36" spans="2:9" x14ac:dyDescent="0.25">
      <c r="B36">
        <v>56.3</v>
      </c>
      <c r="C36">
        <v>59.46</v>
      </c>
      <c r="D36">
        <v>56.76</v>
      </c>
      <c r="E36">
        <v>55.18</v>
      </c>
    </row>
    <row r="37" spans="2:9" x14ac:dyDescent="0.25">
      <c r="B37">
        <v>7.99</v>
      </c>
      <c r="C37">
        <v>6.04</v>
      </c>
      <c r="D37">
        <v>8.27</v>
      </c>
      <c r="E37">
        <v>5.76</v>
      </c>
    </row>
    <row r="38" spans="2:9" x14ac:dyDescent="0.25">
      <c r="B38">
        <v>6.22</v>
      </c>
      <c r="C38">
        <v>6.22</v>
      </c>
      <c r="D38">
        <v>6.22</v>
      </c>
      <c r="E38">
        <v>6.22</v>
      </c>
    </row>
    <row r="39" spans="2:9" x14ac:dyDescent="0.25">
      <c r="B39">
        <v>3.07</v>
      </c>
      <c r="C39">
        <v>3.34</v>
      </c>
      <c r="D39">
        <v>2.79</v>
      </c>
    </row>
    <row r="40" spans="2:9" x14ac:dyDescent="0.25">
      <c r="B40">
        <f>SUM(B36:B39)</f>
        <v>73.579999999999984</v>
      </c>
      <c r="C40">
        <f t="shared" ref="C40:I40" si="2">SUM(C36:C39)</f>
        <v>75.06</v>
      </c>
      <c r="D40">
        <f t="shared" si="2"/>
        <v>74.040000000000006</v>
      </c>
      <c r="E40">
        <f t="shared" si="2"/>
        <v>67.16</v>
      </c>
      <c r="F40">
        <f t="shared" si="2"/>
        <v>0</v>
      </c>
      <c r="G40">
        <f t="shared" si="2"/>
        <v>0</v>
      </c>
      <c r="H40">
        <f t="shared" si="2"/>
        <v>0</v>
      </c>
      <c r="I40">
        <f t="shared" si="2"/>
        <v>0</v>
      </c>
    </row>
    <row r="41" spans="2:9" x14ac:dyDescent="0.25">
      <c r="B41">
        <f>B40*10.764</f>
        <v>792.0151199999998</v>
      </c>
      <c r="C41">
        <f t="shared" ref="C41:I41" si="3">C40*10.764</f>
        <v>807.94583999999998</v>
      </c>
      <c r="D41">
        <f t="shared" si="3"/>
        <v>796.96656000000007</v>
      </c>
      <c r="E41">
        <f t="shared" si="3"/>
        <v>722.91023999999993</v>
      </c>
      <c r="F41">
        <f t="shared" si="3"/>
        <v>0</v>
      </c>
      <c r="G41">
        <f t="shared" si="3"/>
        <v>0</v>
      </c>
      <c r="H41">
        <f t="shared" si="3"/>
        <v>0</v>
      </c>
      <c r="I41">
        <f t="shared" si="3"/>
        <v>0</v>
      </c>
    </row>
    <row r="43" spans="2:9" x14ac:dyDescent="0.25">
      <c r="B43">
        <v>6887850</v>
      </c>
      <c r="C43">
        <v>6935514</v>
      </c>
      <c r="D43">
        <v>6934579</v>
      </c>
      <c r="E43">
        <v>8850467</v>
      </c>
    </row>
    <row r="44" spans="2:9" x14ac:dyDescent="0.25">
      <c r="B44">
        <f>B43/B41</f>
        <v>8696.6142767577494</v>
      </c>
      <c r="C44">
        <f t="shared" ref="C44:I44" si="4">C43/C41</f>
        <v>8584.132322532907</v>
      </c>
      <c r="D44">
        <f>D43/D41</f>
        <v>8701.2170247143113</v>
      </c>
      <c r="E44">
        <f t="shared" si="4"/>
        <v>12242.829759888311</v>
      </c>
      <c r="F44" t="e">
        <f t="shared" si="4"/>
        <v>#DIV/0!</v>
      </c>
      <c r="G44" t="e">
        <f t="shared" si="4"/>
        <v>#DIV/0!</v>
      </c>
      <c r="H44" t="e">
        <f t="shared" si="4"/>
        <v>#DIV/0!</v>
      </c>
      <c r="I44" t="e">
        <f t="shared" si="4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" zoomScaleNormal="10" workbookViewId="0">
      <selection activeCell="CS103" sqref="CS103:CT103"/>
    </sheetView>
  </sheetViews>
  <sheetFormatPr defaultRowHeight="15" x14ac:dyDescent="0.25"/>
  <cols>
    <col min="34" max="34" width="9.1406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2024-03-30T06:52:59Z</dcterms:modified>
</cp:coreProperties>
</file>