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hul Ramesh Pote\"/>
    </mc:Choice>
  </mc:AlternateContent>
  <xr:revisionPtr revIDLastSave="0" documentId="13_ncr:1_{B1CC27C2-45C2-4948-B489-73BA1166D47B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8" sheetId="20" r:id="rId8"/>
    <sheet name="Sheet9" sheetId="21" r:id="rId9"/>
    <sheet name="Sheet10" sheetId="22" r:id="rId10"/>
    <sheet name="Sheet11" sheetId="23" r:id="rId11"/>
    <sheet name="Sheet12" sheetId="24" r:id="rId12"/>
    <sheet name="Sheet6" sheetId="25" r:id="rId13"/>
    <sheet name="Sheet13" sheetId="26" r:id="rId14"/>
    <sheet name="Sheet14" sheetId="27" r:id="rId15"/>
    <sheet name="Sheet15" sheetId="28" r:id="rId16"/>
    <sheet name="Sheet16" sheetId="29" r:id="rId17"/>
  </sheets>
  <calcPr calcId="191029"/>
</workbook>
</file>

<file path=xl/calcChain.xml><?xml version="1.0" encoding="utf-8"?>
<calcChain xmlns="http://schemas.openxmlformats.org/spreadsheetml/2006/main">
  <c r="H28" i="4" l="1"/>
  <c r="H27" i="4"/>
  <c r="Q44" i="4"/>
  <c r="V14" i="4" l="1"/>
  <c r="U14" i="4"/>
  <c r="P14" i="4"/>
  <c r="V13" i="4"/>
  <c r="U13" i="4"/>
  <c r="P12" i="4"/>
  <c r="Q3" i="4"/>
  <c r="Q32" i="4"/>
  <c r="Q43" i="4"/>
  <c r="P48" i="4"/>
  <c r="P47" i="4"/>
  <c r="P46" i="4"/>
  <c r="P45" i="4"/>
  <c r="P43" i="4"/>
  <c r="P42" i="4"/>
  <c r="P41" i="4"/>
  <c r="P40" i="4"/>
  <c r="P39" i="4"/>
  <c r="P38" i="4"/>
  <c r="P37" i="4"/>
  <c r="P36" i="4"/>
  <c r="P8" i="4" l="1"/>
  <c r="P7" i="4"/>
  <c r="P6" i="4"/>
  <c r="P35" i="4"/>
  <c r="P34" i="4"/>
  <c r="H26" i="4"/>
  <c r="P28" i="4"/>
  <c r="P29" i="4"/>
  <c r="P30" i="4"/>
  <c r="P31" i="4"/>
  <c r="P27" i="4"/>
  <c r="P32" i="4" l="1"/>
  <c r="I24" i="4"/>
  <c r="P10" i="4"/>
  <c r="P9" i="4"/>
  <c r="Q8" i="4"/>
  <c r="Q7" i="4"/>
  <c r="Q6" i="4"/>
  <c r="P5" i="4"/>
  <c r="P4" i="4"/>
  <c r="P2" i="4"/>
  <c r="P11" i="4" l="1"/>
  <c r="P17" i="4" l="1"/>
  <c r="Q17" i="4" s="1"/>
  <c r="P16" i="4"/>
  <c r="Q16" i="4" s="1"/>
  <c r="P15" i="4"/>
  <c r="Q15" i="4" s="1"/>
  <c r="Q14" i="4"/>
  <c r="Q13" i="4"/>
  <c r="Q12" i="4"/>
  <c r="P20" i="4" l="1"/>
  <c r="J20" i="4"/>
  <c r="I20" i="4"/>
  <c r="E20" i="4"/>
  <c r="A20" i="4"/>
  <c r="P19" i="4"/>
  <c r="J19" i="4"/>
  <c r="I19" i="4"/>
  <c r="E19" i="4"/>
  <c r="A19" i="4"/>
  <c r="P18" i="4"/>
  <c r="Q18" i="4" s="1"/>
  <c r="J18" i="4"/>
  <c r="E18" i="4"/>
  <c r="A18" i="4"/>
  <c r="J17" i="4"/>
  <c r="E17" i="4"/>
  <c r="A17" i="4"/>
  <c r="B16" i="4"/>
  <c r="C16" i="4" s="1"/>
  <c r="J16" i="4"/>
  <c r="I16" i="4"/>
  <c r="E16" i="4"/>
  <c r="A16" i="4"/>
  <c r="B15" i="4"/>
  <c r="C15" i="4" s="1"/>
  <c r="J15" i="4"/>
  <c r="I15" i="4"/>
  <c r="E15" i="4"/>
  <c r="A15" i="4"/>
  <c r="B14" i="4"/>
  <c r="C14" i="4" s="1"/>
  <c r="J14" i="4"/>
  <c r="I14" i="4"/>
  <c r="E14" i="4"/>
  <c r="A14" i="4"/>
  <c r="J13" i="4"/>
  <c r="I13" i="4"/>
  <c r="E13" i="4"/>
  <c r="A13" i="4"/>
  <c r="B12" i="4"/>
  <c r="C12" i="4" s="1"/>
  <c r="J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B7" i="4"/>
  <c r="C7" i="4" s="1"/>
  <c r="J7" i="4"/>
  <c r="I7" i="4"/>
  <c r="E7" i="4"/>
  <c r="A7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B2" i="4"/>
  <c r="C2" i="4" s="1"/>
  <c r="J2" i="4"/>
  <c r="I2" i="4"/>
  <c r="E2" i="4"/>
  <c r="A2" i="4"/>
  <c r="Q19" i="4" l="1"/>
  <c r="B19" i="4" s="1"/>
  <c r="Q20" i="4"/>
  <c r="B20" i="4" s="1"/>
  <c r="I17" i="4"/>
  <c r="I18" i="4"/>
  <c r="B13" i="4"/>
  <c r="C13" i="4" s="1"/>
  <c r="F3" i="4"/>
  <c r="F4" i="4"/>
  <c r="G3" i="4"/>
  <c r="G5" i="4"/>
  <c r="G9" i="4"/>
  <c r="G2" i="4"/>
  <c r="G6" i="4"/>
  <c r="G10" i="4"/>
  <c r="G14" i="4"/>
  <c r="F2" i="4"/>
  <c r="G4" i="4"/>
  <c r="F5" i="4"/>
  <c r="F6" i="4"/>
  <c r="F7" i="4"/>
  <c r="G7" i="4"/>
  <c r="F8" i="4"/>
  <c r="G8" i="4"/>
  <c r="F9" i="4"/>
  <c r="F10" i="4"/>
  <c r="F11" i="4"/>
  <c r="G11" i="4"/>
  <c r="F12" i="4"/>
  <c r="G12" i="4"/>
  <c r="F14" i="4"/>
  <c r="F15" i="4"/>
  <c r="G15" i="4"/>
  <c r="F16" i="4"/>
  <c r="G16" i="4"/>
  <c r="C20" i="4" l="1"/>
  <c r="G20" i="4" s="1"/>
  <c r="F20" i="4"/>
  <c r="C19" i="4"/>
  <c r="G19" i="4" s="1"/>
  <c r="F19" i="4"/>
  <c r="B18" i="4"/>
  <c r="C18" i="4" s="1"/>
  <c r="B17" i="4"/>
  <c r="C17" i="4" s="1"/>
  <c r="G13" i="4"/>
  <c r="F13" i="4"/>
  <c r="D6" i="4"/>
  <c r="H6" i="4" s="1"/>
  <c r="D4" i="4"/>
  <c r="H4" i="4" s="1"/>
  <c r="D2" i="4"/>
  <c r="H2" i="4" s="1"/>
  <c r="D7" i="4"/>
  <c r="H7" i="4" s="1"/>
  <c r="D5" i="4"/>
  <c r="H5" i="4" s="1"/>
  <c r="D3" i="4"/>
  <c r="H3" i="4" s="1"/>
  <c r="D20" i="4"/>
  <c r="H20" i="4" s="1"/>
  <c r="D16" i="4"/>
  <c r="H16" i="4" s="1"/>
  <c r="D14" i="4"/>
  <c r="H14" i="4" s="1"/>
  <c r="D12" i="4"/>
  <c r="H12" i="4" s="1"/>
  <c r="D10" i="4"/>
  <c r="H10" i="4" s="1"/>
  <c r="D8" i="4"/>
  <c r="H8" i="4" s="1"/>
  <c r="D19" i="4"/>
  <c r="H19" i="4" s="1"/>
  <c r="D15" i="4"/>
  <c r="H15" i="4" s="1"/>
  <c r="D13" i="4"/>
  <c r="H13" i="4" s="1"/>
  <c r="D11" i="4"/>
  <c r="H11" i="4" s="1"/>
  <c r="D9" i="4"/>
  <c r="H9" i="4" s="1"/>
  <c r="F17" i="4" l="1"/>
  <c r="F18" i="4"/>
  <c r="G18" i="4" l="1"/>
  <c r="D18" i="4"/>
  <c r="H18" i="4" s="1"/>
  <c r="G17" i="4"/>
  <c r="D17" i="4"/>
  <c r="H17" i="4" s="1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<sst xmlns="http://schemas.openxmlformats.org/spreadsheetml/2006/main" count="33" uniqueCount="30">
  <si>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</si>
  <si>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</si>
  <si>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</si>
  <si>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</si>
  <si>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</si>
  <si>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</si>
  <si>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</si>
  <si>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</si>
  <si>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</si>
  <si>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 xml:space="preserve"> </t>
  </si>
  <si>
    <t>Saleable area (20 + 20%)</t>
  </si>
  <si>
    <t>Rate on Built up  area (20%)</t>
  </si>
  <si>
    <t>Rate on Saleable area (20 + 20%)</t>
  </si>
  <si>
    <t>`</t>
  </si>
  <si>
    <t>Built up area (10%)</t>
  </si>
  <si>
    <t>bua</t>
  </si>
  <si>
    <t>mca</t>
  </si>
  <si>
    <t>1st</t>
  </si>
  <si>
    <t>rate</t>
  </si>
  <si>
    <t>fmv</t>
  </si>
  <si>
    <t>terrace</t>
  </si>
  <si>
    <t>MOU - 18.03.2024 - 1.90 cr</t>
  </si>
  <si>
    <t>ground</t>
  </si>
  <si>
    <t>RH No. II / C - 10, sector - 6, vashi</t>
  </si>
  <si>
    <t>29.03.23</t>
  </si>
  <si>
    <t>16.06.23</t>
  </si>
  <si>
    <t>25.01.23</t>
  </si>
  <si>
    <t>07.02.23</t>
  </si>
  <si>
    <t>24.03.23</t>
  </si>
  <si>
    <t>09.11.23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</si>
</sst>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1" fillId="0" borderId="0" xfId="0" applyFont="1" applyFill="1"/>
    <xf numFmtId="0" fontId="1" fillId="3" borderId="0" xfId="0" applyFont="1" applyFill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0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0" fillId="3" borderId="0" xfId="0" applyFill="1" applyAlignment="1">
      <alignment wrapText="1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26</xdr:row>
      <xdr:rowOff>0</xdr:rowOff>
    </xdr:from>
    <xdr:to>
      <xdr:col>31</xdr:col>
      <xdr:colOff>39324</xdr:colOff>
      <xdr:row>63</xdr:row>
      <xdr:rowOff>67671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576CA-20CE-4F0B-8952-F0DA67336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9275" y="5715000"/>
          <a:ext cx="8773749" cy="71352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1B989-B48A-4639-A234-B7849E55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6087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24</xdr:col>
      <xdr:colOff>316241</xdr:colOff>
      <xdr:row>41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DC7DC1-5F5A-4FD1-B8B9-E1F42C66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3727441" cy="73638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F750F-0FD3-435E-97E8-6C73AB898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7B3129-1C8C-473A-B6D6-5B7B90878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7DF57-5227-438E-B780-D877DE9A7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37</xdr:row>
      <xdr:rowOff>48578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AFC0F-FCA9-4227-9252-EBCBC30E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6830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36</xdr:row>
      <xdr:rowOff>58115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1E5064-F958-457A-ADB0-A64CE322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6916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1957</xdr:colOff>
      <xdr:row>35</xdr:row>
      <xdr:rowOff>153352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8706A-7956-41AD-B52D-F0DF00EB2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22757" cy="6820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401978</xdr:colOff>
      <xdr:row>42</xdr:row>
      <xdr:rowOff>172411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63B074-76E6-4140-A19C-89546389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13813178" cy="6887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22</xdr:col>
      <xdr:colOff>182872</xdr:colOff>
      <xdr:row>38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537BE-E55C-4476-AACF-A3E6E548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3594072" cy="6144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9"/>
  <sheetViews>
    <sheetView tabSelected="1" topLeftCell="C1" workbookViewId="0">
      <selection activeCell="W18" sqref="W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3.5703125" customWidth="1"/>
    <col min="6" max="6" width="9.28515625" style="12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28515625" customWidth="1"/>
    <col min="15" max="15" width="6" customWidth="1"/>
    <col min="16" max="16" width="9.7109375" customWidth="1"/>
    <col min="17" max="17" width="10.7109375" customWidth="1"/>
    <col min="18" max="18" width="13.85546875" bestFit="1" customWidth="1"/>
    <col min="19" max="19" width="6" customWidth="1"/>
    <col min="20" max="20" width="6.28515625" customWidth="1"/>
    <col min="21" max="21" width="13.42578125" bestFit="1" customWidth="1"/>
  </cols>
  <sheetData>
    <row r="1" spans="1:22" s="1" customFormat="1" ht="75" x14ac:dyDescent="0.25">
      <c r="A1" s="3" t="s">
        <v>0</v>
      </c>
      <c r="B1" s="3" t="s">
        <v>6</v>
      </c>
      <c r="C1" s="3" t="s">
        <v>14</v>
      </c>
      <c r="D1" s="3" t="s">
        <v>10</v>
      </c>
      <c r="E1" s="17" t="s">
        <v>1</v>
      </c>
      <c r="F1" s="17" t="s">
        <v>8</v>
      </c>
      <c r="G1" s="17" t="s">
        <v>11</v>
      </c>
      <c r="H1" s="17" t="s">
        <v>12</v>
      </c>
      <c r="I1" s="17" t="s">
        <v>2</v>
      </c>
      <c r="J1" s="17" t="s">
        <v>3</v>
      </c>
      <c r="N1" s="1" t="s">
        <v>7</v>
      </c>
      <c r="O1" s="1" t="s">
        <v>4</v>
      </c>
      <c r="P1" s="1" t="s">
        <v>5</v>
      </c>
      <c r="Q1" s="20" t="s">
        <v>6</v>
      </c>
      <c r="R1" s="20" t="s">
        <v>1</v>
      </c>
      <c r="S1" s="20"/>
      <c r="T1" s="20" t="s">
        <v>3</v>
      </c>
      <c r="U1" s="20"/>
    </row>
    <row r="2" spans="1:22" x14ac:dyDescent="0.25">
      <c r="A2" s="4">
        <f>N2</f>
        <v>0</v>
      </c>
      <c r="B2" s="4">
        <f>Q2</f>
        <v>1200</v>
      </c>
      <c r="C2" s="4">
        <f>B2*1.1</f>
        <v>1320</v>
      </c>
      <c r="D2" s="4">
        <f>C2*1.2</f>
        <v>1584</v>
      </c>
      <c r="E2" s="21">
        <f>R2</f>
        <v>25000000</v>
      </c>
      <c r="F2" s="11">
        <f t="shared" ref="F2:F20" si="0">ROUND((E2/B2),0)</f>
        <v>20833</v>
      </c>
      <c r="G2" s="11">
        <f t="shared" ref="G2:G20" si="1">ROUND((E2/C2),0)</f>
        <v>18939</v>
      </c>
      <c r="H2" s="11">
        <f t="shared" ref="H2:H20" si="2">ROUND((E2/D2),0)</f>
        <v>15783</v>
      </c>
      <c r="I2" s="11">
        <f>S2</f>
        <v>0</v>
      </c>
      <c r="J2" s="11">
        <f>T2</f>
        <v>0</v>
      </c>
      <c r="O2">
        <v>0</v>
      </c>
      <c r="P2">
        <f t="shared" ref="P2:P10" si="3">O2/1.2</f>
        <v>0</v>
      </c>
      <c r="Q2">
        <v>1200</v>
      </c>
      <c r="R2" s="2">
        <v>25000000</v>
      </c>
    </row>
    <row r="3" spans="1:22" x14ac:dyDescent="0.25">
      <c r="A3" s="4">
        <f t="shared" ref="A3:A20" si="4">N3</f>
        <v>0</v>
      </c>
      <c r="B3" s="4">
        <f t="shared" ref="B3:B20" si="5">Q3</f>
        <v>750</v>
      </c>
      <c r="C3" s="4">
        <f t="shared" ref="C3:C20" si="6">B3*1.2</f>
        <v>900</v>
      </c>
      <c r="D3" s="4">
        <f t="shared" ref="D3:D20" si="7">C3*1.2</f>
        <v>1080</v>
      </c>
      <c r="E3" s="21">
        <f t="shared" ref="E3:E20" si="8">R3</f>
        <v>27000000</v>
      </c>
      <c r="F3" s="11">
        <f>ROUND((E3/B3),0)</f>
        <v>36000</v>
      </c>
      <c r="G3" s="18">
        <f t="shared" si="1"/>
        <v>30000</v>
      </c>
      <c r="H3" s="11">
        <f t="shared" si="2"/>
        <v>25000</v>
      </c>
      <c r="I3" s="11">
        <f t="shared" ref="I3:J20" si="9">S3</f>
        <v>0</v>
      </c>
      <c r="J3" s="11">
        <f t="shared" si="9"/>
        <v>0</v>
      </c>
      <c r="O3">
        <v>0</v>
      </c>
      <c r="P3">
        <v>900</v>
      </c>
      <c r="Q3">
        <f>P3/1.2</f>
        <v>750</v>
      </c>
      <c r="R3" s="2">
        <v>27000000</v>
      </c>
    </row>
    <row r="4" spans="1:22" x14ac:dyDescent="0.25">
      <c r="A4" s="4">
        <f t="shared" si="4"/>
        <v>0</v>
      </c>
      <c r="B4" s="4">
        <f t="shared" si="5"/>
        <v>1000</v>
      </c>
      <c r="C4" s="4">
        <f t="shared" si="6"/>
        <v>1200</v>
      </c>
      <c r="D4" s="4">
        <f t="shared" si="7"/>
        <v>1440</v>
      </c>
      <c r="E4" s="21">
        <f t="shared" si="8"/>
        <v>45000000</v>
      </c>
      <c r="F4" s="11">
        <f>ROUND((E4/B4),0)</f>
        <v>45000</v>
      </c>
      <c r="G4" s="11">
        <f t="shared" si="1"/>
        <v>37500</v>
      </c>
      <c r="H4" s="11">
        <f t="shared" si="2"/>
        <v>31250</v>
      </c>
      <c r="I4" s="11">
        <f t="shared" si="9"/>
        <v>0</v>
      </c>
      <c r="J4" s="11">
        <f t="shared" si="9"/>
        <v>0</v>
      </c>
      <c r="O4">
        <v>0</v>
      </c>
      <c r="P4">
        <f t="shared" si="3"/>
        <v>0</v>
      </c>
      <c r="Q4">
        <v>1000</v>
      </c>
      <c r="R4" s="2">
        <v>45000000</v>
      </c>
    </row>
    <row r="5" spans="1:22" x14ac:dyDescent="0.25">
      <c r="A5" s="4">
        <f t="shared" si="4"/>
        <v>0</v>
      </c>
      <c r="B5" s="4">
        <f t="shared" si="5"/>
        <v>800</v>
      </c>
      <c r="C5" s="4">
        <f t="shared" si="6"/>
        <v>960</v>
      </c>
      <c r="D5" s="4">
        <f t="shared" si="7"/>
        <v>1152</v>
      </c>
      <c r="E5" s="21">
        <f t="shared" si="8"/>
        <v>22000000</v>
      </c>
      <c r="F5" s="11">
        <f t="shared" si="0"/>
        <v>27500</v>
      </c>
      <c r="G5" s="11">
        <f t="shared" si="1"/>
        <v>22917</v>
      </c>
      <c r="H5" s="11">
        <f t="shared" si="2"/>
        <v>19097</v>
      </c>
      <c r="I5" s="11">
        <f t="shared" si="9"/>
        <v>0</v>
      </c>
      <c r="J5" s="11">
        <f t="shared" si="9"/>
        <v>0</v>
      </c>
      <c r="O5">
        <v>0</v>
      </c>
      <c r="P5">
        <f t="shared" si="3"/>
        <v>0</v>
      </c>
      <c r="Q5">
        <v>800</v>
      </c>
      <c r="R5" s="2">
        <v>22000000</v>
      </c>
    </row>
    <row r="6" spans="1:22" x14ac:dyDescent="0.25">
      <c r="A6" s="4">
        <f t="shared" si="4"/>
        <v>0</v>
      </c>
      <c r="B6" s="4">
        <f t="shared" si="5"/>
        <v>854.84100000000001</v>
      </c>
      <c r="C6" s="4">
        <f t="shared" si="6"/>
        <v>1025.8091999999999</v>
      </c>
      <c r="D6" s="4">
        <f t="shared" si="7"/>
        <v>1230.9710399999999</v>
      </c>
      <c r="E6" s="21">
        <f t="shared" si="8"/>
        <v>26000000</v>
      </c>
      <c r="F6" s="11">
        <f t="shared" si="0"/>
        <v>30415</v>
      </c>
      <c r="G6" s="11">
        <f t="shared" si="1"/>
        <v>25346</v>
      </c>
      <c r="H6" s="11">
        <f t="shared" si="2"/>
        <v>21122</v>
      </c>
      <c r="I6" s="11" t="str">
        <f t="shared" si="9"/>
        <v>25.01.23</v>
      </c>
      <c r="J6" s="11">
        <f t="shared" si="9"/>
        <v>0</v>
      </c>
      <c r="K6" s="14"/>
      <c r="L6" s="14"/>
      <c r="M6" s="14"/>
      <c r="N6" s="14"/>
      <c r="O6">
        <v>0</v>
      </c>
      <c r="P6">
        <f>95.3*10.764</f>
        <v>1025.8091999999999</v>
      </c>
      <c r="Q6">
        <f t="shared" ref="Q6:Q8" si="10">P6/1.2</f>
        <v>854.84100000000001</v>
      </c>
      <c r="R6" s="2">
        <v>26000000</v>
      </c>
      <c r="S6" t="s">
        <v>26</v>
      </c>
    </row>
    <row r="7" spans="1:22" x14ac:dyDescent="0.25">
      <c r="A7" s="4">
        <f t="shared" si="4"/>
        <v>0</v>
      </c>
      <c r="B7" s="4">
        <f t="shared" si="5"/>
        <v>641.35500000000002</v>
      </c>
      <c r="C7" s="4">
        <f t="shared" si="6"/>
        <v>769.62599999999998</v>
      </c>
      <c r="D7" s="4">
        <f t="shared" si="7"/>
        <v>923.55119999999988</v>
      </c>
      <c r="E7" s="21">
        <f t="shared" si="8"/>
        <v>12900000</v>
      </c>
      <c r="F7" s="11">
        <f t="shared" si="0"/>
        <v>20114</v>
      </c>
      <c r="G7" s="11">
        <f t="shared" si="1"/>
        <v>16761</v>
      </c>
      <c r="H7" s="11">
        <f t="shared" si="2"/>
        <v>13968</v>
      </c>
      <c r="I7" s="11" t="str">
        <f t="shared" si="9"/>
        <v>07.02.23</v>
      </c>
      <c r="J7" s="11">
        <f t="shared" si="9"/>
        <v>0</v>
      </c>
      <c r="K7" s="14"/>
      <c r="L7" s="14"/>
      <c r="M7" s="14"/>
      <c r="N7" s="14"/>
      <c r="O7">
        <v>0</v>
      </c>
      <c r="P7">
        <f>71.5*10.764</f>
        <v>769.62599999999998</v>
      </c>
      <c r="Q7">
        <f t="shared" si="10"/>
        <v>641.35500000000002</v>
      </c>
      <c r="R7" s="2">
        <v>12900000</v>
      </c>
      <c r="S7" t="s">
        <v>27</v>
      </c>
    </row>
    <row r="8" spans="1:22" x14ac:dyDescent="0.25">
      <c r="A8" s="4">
        <f t="shared" si="4"/>
        <v>0</v>
      </c>
      <c r="B8" s="4">
        <f t="shared" si="5"/>
        <v>641.35500000000002</v>
      </c>
      <c r="C8" s="4">
        <f t="shared" si="6"/>
        <v>769.62599999999998</v>
      </c>
      <c r="D8" s="4">
        <f t="shared" si="7"/>
        <v>923.55119999999988</v>
      </c>
      <c r="E8" s="21">
        <f t="shared" si="8"/>
        <v>17850000</v>
      </c>
      <c r="F8" s="11">
        <f t="shared" si="0"/>
        <v>27832</v>
      </c>
      <c r="G8" s="11">
        <f t="shared" si="1"/>
        <v>23193</v>
      </c>
      <c r="H8" s="11">
        <f t="shared" si="2"/>
        <v>19328</v>
      </c>
      <c r="I8" s="11" t="str">
        <f t="shared" si="9"/>
        <v>24.03.23</v>
      </c>
      <c r="J8" s="11">
        <f t="shared" si="9"/>
        <v>0</v>
      </c>
      <c r="K8" s="14"/>
      <c r="L8" s="14"/>
      <c r="M8" s="14"/>
      <c r="N8" s="14"/>
      <c r="O8">
        <v>0</v>
      </c>
      <c r="P8">
        <f>71.5*10.764</f>
        <v>769.62599999999998</v>
      </c>
      <c r="Q8">
        <f t="shared" si="10"/>
        <v>641.35500000000002</v>
      </c>
      <c r="R8" s="2">
        <v>17850000</v>
      </c>
      <c r="S8" t="s">
        <v>28</v>
      </c>
    </row>
    <row r="9" spans="1:22" x14ac:dyDescent="0.25">
      <c r="A9" s="4">
        <f t="shared" si="4"/>
        <v>0</v>
      </c>
      <c r="B9" s="4">
        <f t="shared" si="5"/>
        <v>1450</v>
      </c>
      <c r="C9" s="4">
        <f t="shared" si="6"/>
        <v>1740</v>
      </c>
      <c r="D9" s="4">
        <f t="shared" si="7"/>
        <v>2088</v>
      </c>
      <c r="E9" s="21">
        <f t="shared" si="8"/>
        <v>22000000</v>
      </c>
      <c r="F9" s="11">
        <f t="shared" si="0"/>
        <v>15172</v>
      </c>
      <c r="G9" s="11">
        <f t="shared" si="1"/>
        <v>12644</v>
      </c>
      <c r="H9" s="11">
        <f t="shared" si="2"/>
        <v>10536</v>
      </c>
      <c r="I9" s="11">
        <f t="shared" si="9"/>
        <v>0</v>
      </c>
      <c r="J9" s="11">
        <f t="shared" si="9"/>
        <v>0</v>
      </c>
      <c r="O9">
        <v>0</v>
      </c>
      <c r="P9">
        <f t="shared" si="3"/>
        <v>0</v>
      </c>
      <c r="Q9">
        <v>1450</v>
      </c>
      <c r="R9" s="2">
        <v>22000000</v>
      </c>
    </row>
    <row r="10" spans="1:22" x14ac:dyDescent="0.25">
      <c r="A10" s="4">
        <f t="shared" si="4"/>
        <v>0</v>
      </c>
      <c r="B10" s="4">
        <f t="shared" si="5"/>
        <v>1000</v>
      </c>
      <c r="C10" s="4">
        <f t="shared" si="6"/>
        <v>1200</v>
      </c>
      <c r="D10" s="4">
        <f t="shared" si="7"/>
        <v>1440</v>
      </c>
      <c r="E10" s="21">
        <f t="shared" si="8"/>
        <v>35000000</v>
      </c>
      <c r="F10" s="11">
        <f t="shared" si="0"/>
        <v>35000</v>
      </c>
      <c r="G10" s="18">
        <f t="shared" si="1"/>
        <v>29167</v>
      </c>
      <c r="H10" s="11">
        <f t="shared" si="2"/>
        <v>24306</v>
      </c>
      <c r="I10" s="11">
        <f t="shared" si="9"/>
        <v>0</v>
      </c>
      <c r="J10" s="11">
        <f t="shared" si="9"/>
        <v>0</v>
      </c>
      <c r="O10">
        <v>0</v>
      </c>
      <c r="P10">
        <f t="shared" si="3"/>
        <v>0</v>
      </c>
      <c r="Q10">
        <v>1000</v>
      </c>
      <c r="R10" s="2">
        <v>35000000</v>
      </c>
    </row>
    <row r="11" spans="1:22" x14ac:dyDescent="0.25">
      <c r="A11" s="4">
        <f t="shared" si="4"/>
        <v>0</v>
      </c>
      <c r="B11" s="4">
        <f t="shared" si="5"/>
        <v>840</v>
      </c>
      <c r="C11" s="4">
        <f t="shared" si="6"/>
        <v>1008</v>
      </c>
      <c r="D11" s="4">
        <f t="shared" si="7"/>
        <v>1209.5999999999999</v>
      </c>
      <c r="E11" s="21">
        <f t="shared" si="8"/>
        <v>27500000</v>
      </c>
      <c r="F11" s="11">
        <f t="shared" si="0"/>
        <v>32738</v>
      </c>
      <c r="G11" s="18">
        <f t="shared" si="1"/>
        <v>27282</v>
      </c>
      <c r="H11" s="11">
        <f t="shared" si="2"/>
        <v>22735</v>
      </c>
      <c r="I11" s="11">
        <f t="shared" si="9"/>
        <v>0</v>
      </c>
      <c r="J11" s="11">
        <f t="shared" si="9"/>
        <v>0</v>
      </c>
      <c r="O11">
        <v>0</v>
      </c>
      <c r="P11">
        <f t="shared" ref="P11" si="11">O11/1.2</f>
        <v>0</v>
      </c>
      <c r="Q11">
        <v>840</v>
      </c>
      <c r="R11" s="2">
        <v>27500000</v>
      </c>
    </row>
    <row r="12" spans="1:22" x14ac:dyDescent="0.25">
      <c r="A12" s="4">
        <f t="shared" si="4"/>
        <v>0</v>
      </c>
      <c r="B12" s="4">
        <f t="shared" si="5"/>
        <v>666.82979999999998</v>
      </c>
      <c r="C12" s="4">
        <f t="shared" si="6"/>
        <v>800.19575999999995</v>
      </c>
      <c r="D12" s="4">
        <f t="shared" si="7"/>
        <v>960.23491199999989</v>
      </c>
      <c r="E12" s="21">
        <f t="shared" si="8"/>
        <v>7500000</v>
      </c>
      <c r="F12" s="11">
        <f t="shared" si="0"/>
        <v>11247</v>
      </c>
      <c r="G12" s="11">
        <f t="shared" si="1"/>
        <v>9373</v>
      </c>
      <c r="H12" s="11">
        <f t="shared" si="2"/>
        <v>7811</v>
      </c>
      <c r="I12" s="11" t="s">
        <v>9</v>
      </c>
      <c r="J12" s="11">
        <f t="shared" si="9"/>
        <v>0</v>
      </c>
      <c r="O12">
        <v>0</v>
      </c>
      <c r="P12">
        <f>74.34*10.764</f>
        <v>800.19575999999995</v>
      </c>
      <c r="Q12">
        <f t="shared" ref="Q12:Q20" si="12">P12/1.2</f>
        <v>666.82979999999998</v>
      </c>
      <c r="R12" s="2">
        <v>7500000</v>
      </c>
      <c r="S12" t="s">
        <v>24</v>
      </c>
    </row>
    <row r="13" spans="1:22" x14ac:dyDescent="0.25">
      <c r="A13" s="4">
        <f t="shared" si="4"/>
        <v>0</v>
      </c>
      <c r="B13" s="4">
        <f t="shared" si="5"/>
        <v>1000.8333333333334</v>
      </c>
      <c r="C13" s="4">
        <f t="shared" si="6"/>
        <v>1201</v>
      </c>
      <c r="D13" s="4">
        <f t="shared" si="7"/>
        <v>1441.2</v>
      </c>
      <c r="E13" s="21">
        <f t="shared" si="8"/>
        <v>28000000</v>
      </c>
      <c r="F13" s="11">
        <f t="shared" si="0"/>
        <v>27977</v>
      </c>
      <c r="G13" s="11">
        <f t="shared" si="1"/>
        <v>23314</v>
      </c>
      <c r="H13" s="11">
        <f t="shared" si="2"/>
        <v>19428</v>
      </c>
      <c r="I13" s="11" t="str">
        <f t="shared" si="9"/>
        <v>16.06.23</v>
      </c>
      <c r="J13" s="11">
        <f t="shared" si="9"/>
        <v>0</v>
      </c>
      <c r="O13">
        <v>0</v>
      </c>
      <c r="P13">
        <v>1201</v>
      </c>
      <c r="Q13">
        <f t="shared" si="12"/>
        <v>1000.8333333333334</v>
      </c>
      <c r="R13" s="2">
        <v>28000000</v>
      </c>
      <c r="S13" t="s">
        <v>25</v>
      </c>
      <c r="U13" s="2">
        <f>R13+1680000+30000</f>
        <v>29710000</v>
      </c>
      <c r="V13">
        <f>U13/P13</f>
        <v>24737.718567860116</v>
      </c>
    </row>
    <row r="14" spans="1:22" x14ac:dyDescent="0.25">
      <c r="A14" s="4">
        <f t="shared" si="4"/>
        <v>0</v>
      </c>
      <c r="B14" s="4">
        <f t="shared" si="5"/>
        <v>930.86175000000014</v>
      </c>
      <c r="C14" s="4">
        <f t="shared" si="6"/>
        <v>1117.0341000000001</v>
      </c>
      <c r="D14" s="4">
        <f t="shared" si="7"/>
        <v>1340.44092</v>
      </c>
      <c r="E14" s="21">
        <f t="shared" si="8"/>
        <v>26500000</v>
      </c>
      <c r="F14" s="11">
        <f t="shared" si="0"/>
        <v>28468</v>
      </c>
      <c r="G14" s="18">
        <f t="shared" si="1"/>
        <v>23724</v>
      </c>
      <c r="H14" s="11">
        <f t="shared" si="2"/>
        <v>19770</v>
      </c>
      <c r="I14" s="11" t="str">
        <f t="shared" si="9"/>
        <v>09.11.23</v>
      </c>
      <c r="J14" s="11">
        <f t="shared" si="9"/>
        <v>0</v>
      </c>
      <c r="O14">
        <v>0</v>
      </c>
      <c r="P14">
        <f>103.775*10.764</f>
        <v>1117.0341000000001</v>
      </c>
      <c r="Q14">
        <f t="shared" si="12"/>
        <v>930.86175000000014</v>
      </c>
      <c r="R14" s="2">
        <v>26500000</v>
      </c>
      <c r="S14" t="s">
        <v>29</v>
      </c>
      <c r="U14" s="2">
        <f>R14+1590000+30000</f>
        <v>28120000</v>
      </c>
      <c r="V14">
        <f>U14/P14</f>
        <v>25173.806242799568</v>
      </c>
    </row>
    <row r="15" spans="1:22" x14ac:dyDescent="0.25">
      <c r="A15" s="4">
        <f t="shared" si="4"/>
        <v>0</v>
      </c>
      <c r="B15" s="4">
        <f t="shared" si="5"/>
        <v>0</v>
      </c>
      <c r="C15" s="4">
        <f t="shared" si="6"/>
        <v>0</v>
      </c>
      <c r="D15" s="4">
        <f t="shared" si="7"/>
        <v>0</v>
      </c>
      <c r="E15" s="21">
        <f t="shared" si="8"/>
        <v>0</v>
      </c>
      <c r="F15" s="11" t="e">
        <f t="shared" si="0"/>
        <v>#DIV/0!</v>
      </c>
      <c r="G15" s="11" t="e">
        <f t="shared" si="1"/>
        <v>#DIV/0!</v>
      </c>
      <c r="H15" s="11" t="e">
        <f t="shared" si="2"/>
        <v>#DIV/0!</v>
      </c>
      <c r="I15" s="11">
        <f t="shared" si="9"/>
        <v>0</v>
      </c>
      <c r="J15" s="11">
        <f t="shared" si="9"/>
        <v>0</v>
      </c>
      <c r="O15">
        <v>0</v>
      </c>
      <c r="P15">
        <f t="shared" ref="P15:P17" si="13">O15/1.2</f>
        <v>0</v>
      </c>
      <c r="Q15">
        <f t="shared" si="12"/>
        <v>0</v>
      </c>
      <c r="R15" s="2">
        <v>0</v>
      </c>
    </row>
    <row r="16" spans="1:22" x14ac:dyDescent="0.25">
      <c r="A16" s="4">
        <f t="shared" si="4"/>
        <v>0</v>
      </c>
      <c r="B16" s="4">
        <f t="shared" si="5"/>
        <v>0</v>
      </c>
      <c r="C16" s="4">
        <f t="shared" si="6"/>
        <v>0</v>
      </c>
      <c r="D16" s="4">
        <f t="shared" si="7"/>
        <v>0</v>
      </c>
      <c r="E16" s="21">
        <f t="shared" si="8"/>
        <v>0</v>
      </c>
      <c r="F16" s="11" t="e">
        <f t="shared" si="0"/>
        <v>#DIV/0!</v>
      </c>
      <c r="G16" s="11" t="e">
        <f t="shared" si="1"/>
        <v>#DIV/0!</v>
      </c>
      <c r="H16" s="11" t="e">
        <f t="shared" si="2"/>
        <v>#DIV/0!</v>
      </c>
      <c r="I16" s="11">
        <f t="shared" si="9"/>
        <v>0</v>
      </c>
      <c r="J16" s="11">
        <f t="shared" si="9"/>
        <v>0</v>
      </c>
      <c r="O16">
        <v>0</v>
      </c>
      <c r="P16">
        <f t="shared" si="13"/>
        <v>0</v>
      </c>
      <c r="Q16">
        <f t="shared" si="12"/>
        <v>0</v>
      </c>
      <c r="R16" s="2">
        <v>0</v>
      </c>
    </row>
    <row r="17" spans="1:21" x14ac:dyDescent="0.25">
      <c r="A17" s="4">
        <f t="shared" si="4"/>
        <v>0</v>
      </c>
      <c r="B17" s="4">
        <f t="shared" si="5"/>
        <v>0</v>
      </c>
      <c r="C17" s="4">
        <f t="shared" si="6"/>
        <v>0</v>
      </c>
      <c r="D17" s="4">
        <f t="shared" si="7"/>
        <v>0</v>
      </c>
      <c r="E17" s="21">
        <f t="shared" si="8"/>
        <v>0</v>
      </c>
      <c r="F17" s="11" t="e">
        <f t="shared" si="0"/>
        <v>#DIV/0!</v>
      </c>
      <c r="G17" s="11" t="e">
        <f t="shared" si="1"/>
        <v>#DIV/0!</v>
      </c>
      <c r="H17" s="11" t="e">
        <f t="shared" si="2"/>
        <v>#DIV/0!</v>
      </c>
      <c r="I17" s="11">
        <f t="shared" si="9"/>
        <v>0</v>
      </c>
      <c r="J17" s="11">
        <f t="shared" si="9"/>
        <v>0</v>
      </c>
      <c r="O17">
        <v>0</v>
      </c>
      <c r="P17">
        <f t="shared" si="13"/>
        <v>0</v>
      </c>
      <c r="Q17">
        <f t="shared" si="12"/>
        <v>0</v>
      </c>
      <c r="R17" s="2">
        <v>0</v>
      </c>
    </row>
    <row r="18" spans="1:21" x14ac:dyDescent="0.25">
      <c r="A18" s="4">
        <f t="shared" si="4"/>
        <v>0</v>
      </c>
      <c r="B18" s="4">
        <f t="shared" si="5"/>
        <v>0</v>
      </c>
      <c r="C18" s="4">
        <f t="shared" si="6"/>
        <v>0</v>
      </c>
      <c r="D18" s="4">
        <f t="shared" si="7"/>
        <v>0</v>
      </c>
      <c r="E18" s="21">
        <f t="shared" si="8"/>
        <v>0</v>
      </c>
      <c r="F18" s="11" t="e">
        <f t="shared" si="0"/>
        <v>#DIV/0!</v>
      </c>
      <c r="G18" s="11" t="e">
        <f t="shared" si="1"/>
        <v>#DIV/0!</v>
      </c>
      <c r="H18" s="11" t="e">
        <f t="shared" si="2"/>
        <v>#DIV/0!</v>
      </c>
      <c r="I18" s="11">
        <f t="shared" si="9"/>
        <v>0</v>
      </c>
      <c r="J18" s="11">
        <f t="shared" si="9"/>
        <v>0</v>
      </c>
      <c r="O18">
        <v>0</v>
      </c>
      <c r="P18">
        <f t="shared" ref="P18" si="14">O18/1.2</f>
        <v>0</v>
      </c>
      <c r="Q18">
        <f t="shared" si="12"/>
        <v>0</v>
      </c>
      <c r="R18" s="2">
        <v>0</v>
      </c>
    </row>
    <row r="19" spans="1:21" x14ac:dyDescent="0.25">
      <c r="A19" s="4">
        <f t="shared" si="4"/>
        <v>0</v>
      </c>
      <c r="B19" s="4">
        <f t="shared" si="5"/>
        <v>0</v>
      </c>
      <c r="C19" s="4">
        <f t="shared" si="6"/>
        <v>0</v>
      </c>
      <c r="D19" s="4">
        <f t="shared" si="7"/>
        <v>0</v>
      </c>
      <c r="E19" s="5">
        <f t="shared" si="8"/>
        <v>0</v>
      </c>
      <c r="F19" s="10" t="e">
        <f t="shared" si="0"/>
        <v>#DIV/0!</v>
      </c>
      <c r="G19" s="4" t="e">
        <f t="shared" si="1"/>
        <v>#DIV/0!</v>
      </c>
      <c r="H19" s="4" t="e">
        <f t="shared" si="2"/>
        <v>#DIV/0!</v>
      </c>
      <c r="I19" s="4">
        <f t="shared" si="9"/>
        <v>0</v>
      </c>
      <c r="J19" s="4">
        <f t="shared" si="9"/>
        <v>0</v>
      </c>
      <c r="O19">
        <v>0</v>
      </c>
      <c r="P19">
        <f>O19/1.2</f>
        <v>0</v>
      </c>
      <c r="Q19">
        <f t="shared" si="12"/>
        <v>0</v>
      </c>
      <c r="R19" s="2">
        <v>0</v>
      </c>
    </row>
    <row r="20" spans="1:21" x14ac:dyDescent="0.25">
      <c r="A20" s="4">
        <f t="shared" si="4"/>
        <v>0</v>
      </c>
      <c r="B20" s="4">
        <f t="shared" si="5"/>
        <v>0</v>
      </c>
      <c r="C20" s="4">
        <f t="shared" si="6"/>
        <v>0</v>
      </c>
      <c r="D20" s="4">
        <f t="shared" si="7"/>
        <v>0</v>
      </c>
      <c r="E20" s="5">
        <f t="shared" si="8"/>
        <v>0</v>
      </c>
      <c r="F20" s="10" t="e">
        <f t="shared" si="0"/>
        <v>#DIV/0!</v>
      </c>
      <c r="G20" s="4" t="e">
        <f t="shared" si="1"/>
        <v>#DIV/0!</v>
      </c>
      <c r="H20" s="4" t="e">
        <f t="shared" si="2"/>
        <v>#DIV/0!</v>
      </c>
      <c r="I20" s="4">
        <f t="shared" si="9"/>
        <v>0</v>
      </c>
      <c r="J20" s="4">
        <f t="shared" si="9"/>
        <v>0</v>
      </c>
      <c r="O20">
        <v>0</v>
      </c>
      <c r="P20">
        <f>O20/1.2</f>
        <v>0</v>
      </c>
      <c r="Q20">
        <f t="shared" si="12"/>
        <v>0</v>
      </c>
      <c r="R20" s="2">
        <v>0</v>
      </c>
    </row>
    <row r="23" spans="1:21" x14ac:dyDescent="0.25">
      <c r="C23" s="7"/>
      <c r="G23" t="s">
        <v>23</v>
      </c>
    </row>
    <row r="24" spans="1:21" x14ac:dyDescent="0.25">
      <c r="G24" t="s">
        <v>15</v>
      </c>
      <c r="H24">
        <v>662</v>
      </c>
      <c r="I24">
        <f>61.5*10.764</f>
        <v>661.98599999999999</v>
      </c>
      <c r="N24" t="s">
        <v>16</v>
      </c>
    </row>
    <row r="25" spans="1:21" x14ac:dyDescent="0.25">
      <c r="G25" t="s">
        <v>18</v>
      </c>
      <c r="H25">
        <v>27000</v>
      </c>
      <c r="N25" s="6"/>
    </row>
    <row r="26" spans="1:21" x14ac:dyDescent="0.25">
      <c r="G26" t="s">
        <v>19</v>
      </c>
      <c r="H26">
        <f>H25*H24</f>
        <v>17874000</v>
      </c>
      <c r="N26" s="6" t="s">
        <v>22</v>
      </c>
      <c r="R26" s="6"/>
    </row>
    <row r="27" spans="1:21" x14ac:dyDescent="0.25">
      <c r="H27">
        <f>H24*1000</f>
        <v>662000</v>
      </c>
      <c r="J27" s="7"/>
      <c r="N27">
        <v>6.39</v>
      </c>
      <c r="O27">
        <v>3.68</v>
      </c>
      <c r="P27">
        <f>O27*N27</f>
        <v>23.5152</v>
      </c>
      <c r="R27" s="6"/>
      <c r="U27" s="6"/>
    </row>
    <row r="28" spans="1:21" ht="16.5" x14ac:dyDescent="0.3">
      <c r="G28" s="19"/>
      <c r="H28">
        <f>H27+H26</f>
        <v>18536000</v>
      </c>
      <c r="N28">
        <v>3.56</v>
      </c>
      <c r="O28">
        <v>2.38</v>
      </c>
      <c r="P28">
        <f t="shared" ref="P28:P42" si="15">O28*N28</f>
        <v>8.4727999999999994</v>
      </c>
    </row>
    <row r="29" spans="1:21" x14ac:dyDescent="0.25">
      <c r="G29" t="s">
        <v>21</v>
      </c>
      <c r="N29">
        <v>3.68</v>
      </c>
      <c r="O29">
        <v>3.4</v>
      </c>
      <c r="P29">
        <f t="shared" si="15"/>
        <v>12.512</v>
      </c>
    </row>
    <row r="30" spans="1:21" x14ac:dyDescent="0.25">
      <c r="H30" s="15"/>
      <c r="N30" s="9">
        <v>2.7</v>
      </c>
      <c r="O30">
        <v>2.4300000000000002</v>
      </c>
      <c r="P30">
        <f t="shared" si="15"/>
        <v>6.5610000000000008</v>
      </c>
    </row>
    <row r="31" spans="1:21" x14ac:dyDescent="0.25">
      <c r="G31" s="8"/>
      <c r="H31" s="8"/>
      <c r="N31" s="9">
        <v>2.7</v>
      </c>
      <c r="O31">
        <v>1.17</v>
      </c>
      <c r="P31">
        <f t="shared" si="15"/>
        <v>3.1589999999999998</v>
      </c>
      <c r="Q31" s="6"/>
    </row>
    <row r="32" spans="1:21" x14ac:dyDescent="0.25">
      <c r="H32" s="8"/>
      <c r="P32" s="7">
        <f>SUM(P27:P31)</f>
        <v>54.22</v>
      </c>
      <c r="Q32" s="7">
        <f>P32*10.764</f>
        <v>583.62407999999994</v>
      </c>
    </row>
    <row r="33" spans="3:17" x14ac:dyDescent="0.25">
      <c r="G33" s="16"/>
      <c r="H33" s="16"/>
      <c r="J33" s="7"/>
      <c r="N33" s="6" t="s">
        <v>17</v>
      </c>
    </row>
    <row r="34" spans="3:17" x14ac:dyDescent="0.25">
      <c r="G34" s="8"/>
      <c r="H34" s="8"/>
      <c r="I34" s="9"/>
      <c r="J34" s="6"/>
      <c r="N34">
        <v>2.1</v>
      </c>
      <c r="O34">
        <v>3.56</v>
      </c>
      <c r="P34">
        <f t="shared" si="15"/>
        <v>7.4760000000000009</v>
      </c>
    </row>
    <row r="35" spans="3:17" x14ac:dyDescent="0.25">
      <c r="C35" s="9"/>
      <c r="G35" s="8"/>
      <c r="H35" s="8"/>
      <c r="N35">
        <v>2.4</v>
      </c>
      <c r="O35">
        <v>2.4</v>
      </c>
      <c r="P35">
        <f t="shared" si="15"/>
        <v>5.76</v>
      </c>
    </row>
    <row r="36" spans="3:17" x14ac:dyDescent="0.25">
      <c r="C36" s="9"/>
      <c r="N36">
        <v>3.8</v>
      </c>
      <c r="O36">
        <v>3.7</v>
      </c>
      <c r="P36">
        <f t="shared" si="15"/>
        <v>14.06</v>
      </c>
    </row>
    <row r="37" spans="3:17" x14ac:dyDescent="0.25">
      <c r="C37" s="9"/>
      <c r="G37" s="8"/>
      <c r="N37">
        <v>1.1599999999999999</v>
      </c>
      <c r="O37">
        <v>2.2999999999999998</v>
      </c>
      <c r="P37">
        <f t="shared" si="15"/>
        <v>2.6679999999999997</v>
      </c>
    </row>
    <row r="38" spans="3:17" x14ac:dyDescent="0.25">
      <c r="F38" s="13"/>
      <c r="N38">
        <v>1.1000000000000001</v>
      </c>
      <c r="O38">
        <v>0.96</v>
      </c>
      <c r="P38">
        <f t="shared" si="15"/>
        <v>1.056</v>
      </c>
    </row>
    <row r="39" spans="3:17" x14ac:dyDescent="0.25">
      <c r="G39" s="8"/>
      <c r="N39">
        <v>0.7</v>
      </c>
      <c r="O39">
        <v>3.7</v>
      </c>
      <c r="P39">
        <f t="shared" si="15"/>
        <v>2.59</v>
      </c>
    </row>
    <row r="40" spans="3:17" x14ac:dyDescent="0.25">
      <c r="N40">
        <v>3.25</v>
      </c>
      <c r="O40">
        <v>3.7</v>
      </c>
      <c r="P40">
        <f t="shared" si="15"/>
        <v>12.025</v>
      </c>
    </row>
    <row r="41" spans="3:17" x14ac:dyDescent="0.25">
      <c r="N41">
        <v>1.05</v>
      </c>
      <c r="O41">
        <v>1.27</v>
      </c>
      <c r="P41">
        <f t="shared" si="15"/>
        <v>1.3335000000000001</v>
      </c>
    </row>
    <row r="42" spans="3:17" x14ac:dyDescent="0.25">
      <c r="N42">
        <v>1.1000000000000001</v>
      </c>
      <c r="O42">
        <v>2.2999999999999998</v>
      </c>
      <c r="P42">
        <f t="shared" si="15"/>
        <v>2.5299999999999998</v>
      </c>
    </row>
    <row r="43" spans="3:17" x14ac:dyDescent="0.25">
      <c r="P43" s="7">
        <f>SUM(P34:P42)</f>
        <v>49.4985</v>
      </c>
      <c r="Q43" s="7">
        <f>P43*10.764</f>
        <v>532.80185399999993</v>
      </c>
    </row>
    <row r="44" spans="3:17" x14ac:dyDescent="0.25">
      <c r="N44" t="s">
        <v>20</v>
      </c>
      <c r="Q44">
        <f>Q43+Q32</f>
        <v>1116.4259339999999</v>
      </c>
    </row>
    <row r="45" spans="3:17" x14ac:dyDescent="0.25">
      <c r="N45">
        <v>10.02</v>
      </c>
      <c r="O45">
        <v>3.96</v>
      </c>
      <c r="P45">
        <f>O45*N45</f>
        <v>39.679199999999994</v>
      </c>
    </row>
    <row r="46" spans="3:17" x14ac:dyDescent="0.25">
      <c r="N46">
        <v>2.04</v>
      </c>
      <c r="O46">
        <v>1.1499999999999999</v>
      </c>
      <c r="P46">
        <f>O46*N46</f>
        <v>2.3459999999999996</v>
      </c>
    </row>
    <row r="47" spans="3:17" x14ac:dyDescent="0.25">
      <c r="P47" s="7">
        <f>P46+P45</f>
        <v>42.025199999999991</v>
      </c>
    </row>
    <row r="48" spans="3:17" x14ac:dyDescent="0.25">
      <c r="P48" s="7">
        <f>P47*10.764</f>
        <v>452.35925279999987</v>
      </c>
    </row>
    <row r="50" spans="10:16" x14ac:dyDescent="0.25">
      <c r="P50" s="2"/>
    </row>
    <row r="59" spans="10:16" x14ac:dyDescent="0.25">
      <c r="J59" t="s">
        <v>13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L25" sqref="L2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6" workbookViewId="0">
      <selection activeCell="A6" sqref="A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Sheet7</vt:lpstr>
      <vt:lpstr>Sheet8</vt:lpstr>
      <vt:lpstr>Sheet9</vt:lpstr>
      <vt:lpstr>Sheet10</vt:lpstr>
      <vt:lpstr>Sheet11</vt:lpstr>
      <vt:lpstr>Sheet12</vt:lpstr>
      <vt:lpstr>Sheet6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2024-03-30T11:11:50Z</dcterms:modified>
</cp:coreProperties>
</file>