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March 2024\Aastik Vinod Pithadia - Cosmos\"/>
    </mc:Choice>
  </mc:AlternateContent>
  <xr:revisionPtr revIDLastSave="0" documentId="13_ncr:1_{2FF8EBD8-B633-4E63-B4F4-3B0C4B90870F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N38" i="20" l="1"/>
  <c r="M38" i="20"/>
  <c r="Q33" i="18"/>
  <c r="V47" i="4"/>
  <c r="V43" i="4"/>
  <c r="E40" i="4"/>
  <c r="E39" i="4" l="1"/>
  <c r="P24" i="4" l="1"/>
  <c r="Q24" i="4" s="1"/>
  <c r="B24" i="4" s="1"/>
  <c r="C24" i="4" s="1"/>
  <c r="D24" i="4" s="1"/>
  <c r="J24" i="4"/>
  <c r="I24" i="4"/>
  <c r="E24" i="4"/>
  <c r="H24" i="4" s="1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B21" i="4" s="1"/>
  <c r="C21" i="4" s="1"/>
  <c r="D21" i="4" s="1"/>
  <c r="J21" i="4"/>
  <c r="I21" i="4"/>
  <c r="E21" i="4"/>
  <c r="A21" i="4"/>
  <c r="P9" i="4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H21" i="4" l="1"/>
  <c r="H22" i="4"/>
  <c r="H23" i="4"/>
  <c r="F21" i="4"/>
  <c r="F22" i="4"/>
  <c r="F23" i="4"/>
  <c r="F24" i="4"/>
  <c r="G21" i="4"/>
  <c r="G22" i="4"/>
  <c r="G23" i="4"/>
  <c r="G24" i="4"/>
  <c r="H7" i="4"/>
  <c r="H8" i="4"/>
  <c r="F8" i="4"/>
  <c r="F9" i="4"/>
  <c r="G7" i="4"/>
  <c r="G8" i="4"/>
  <c r="G9" i="4"/>
  <c r="F7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6" i="4"/>
  <c r="Q6" i="4" s="1"/>
  <c r="B6" i="4" s="1"/>
  <c r="C6" i="4" s="1"/>
  <c r="D6" i="4" s="1"/>
  <c r="J6" i="4"/>
  <c r="I6" i="4"/>
  <c r="E6" i="4"/>
  <c r="A6" i="4"/>
  <c r="P32" i="4"/>
  <c r="Q32" i="4" s="1"/>
  <c r="B32" i="4" s="1"/>
  <c r="C32" i="4" s="1"/>
  <c r="D32" i="4" s="1"/>
  <c r="J32" i="4"/>
  <c r="I32" i="4"/>
  <c r="E32" i="4"/>
  <c r="A32" i="4"/>
  <c r="P31" i="4"/>
  <c r="Q31" i="4" s="1"/>
  <c r="B31" i="4" s="1"/>
  <c r="C31" i="4" s="1"/>
  <c r="D31" i="4" s="1"/>
  <c r="J31" i="4"/>
  <c r="I31" i="4"/>
  <c r="E31" i="4"/>
  <c r="A31" i="4"/>
  <c r="P30" i="4"/>
  <c r="Q30" i="4" s="1"/>
  <c r="B30" i="4" s="1"/>
  <c r="C30" i="4" s="1"/>
  <c r="D30" i="4" s="1"/>
  <c r="J30" i="4"/>
  <c r="I30" i="4"/>
  <c r="E30" i="4"/>
  <c r="A30" i="4"/>
  <c r="P29" i="4"/>
  <c r="Q29" i="4" s="1"/>
  <c r="B29" i="4" s="1"/>
  <c r="C29" i="4" s="1"/>
  <c r="D29" i="4" s="1"/>
  <c r="J29" i="4"/>
  <c r="I29" i="4"/>
  <c r="E29" i="4"/>
  <c r="A29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0" i="4"/>
  <c r="B20" i="4" s="1"/>
  <c r="C20" i="4" s="1"/>
  <c r="D20" i="4" s="1"/>
  <c r="J20" i="4"/>
  <c r="I20" i="4"/>
  <c r="E20" i="4"/>
  <c r="A20" i="4"/>
  <c r="P19" i="4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D14" i="4" s="1"/>
  <c r="J14" i="4"/>
  <c r="I14" i="4"/>
  <c r="E14" i="4"/>
  <c r="A14" i="4"/>
  <c r="P13" i="4"/>
  <c r="Q13" i="4" s="1"/>
  <c r="B13" i="4" s="1"/>
  <c r="C13" i="4" s="1"/>
  <c r="D13" i="4" s="1"/>
  <c r="J13" i="4"/>
  <c r="I13" i="4"/>
  <c r="E13" i="4"/>
  <c r="A13" i="4"/>
  <c r="P12" i="4"/>
  <c r="Q12" i="4" s="1"/>
  <c r="B12" i="4" s="1"/>
  <c r="C12" i="4" s="1"/>
  <c r="D12" i="4" s="1"/>
  <c r="J12" i="4"/>
  <c r="I12" i="4"/>
  <c r="E12" i="4"/>
  <c r="A12" i="4"/>
  <c r="P5" i="4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P3" i="4"/>
  <c r="B3" i="4" s="1"/>
  <c r="C3" i="4" s="1"/>
  <c r="D3" i="4" s="1"/>
  <c r="J3" i="4"/>
  <c r="I3" i="4"/>
  <c r="E3" i="4"/>
  <c r="A3" i="4"/>
  <c r="H4" i="4" l="1"/>
  <c r="H14" i="4"/>
  <c r="H19" i="4"/>
  <c r="H27" i="4"/>
  <c r="H11" i="4"/>
  <c r="H16" i="4"/>
  <c r="H20" i="4"/>
  <c r="H28" i="4"/>
  <c r="H32" i="4"/>
  <c r="H6" i="4"/>
  <c r="H10" i="4"/>
  <c r="F6" i="4"/>
  <c r="F10" i="4"/>
  <c r="F11" i="4"/>
  <c r="G10" i="4"/>
  <c r="G11" i="4"/>
  <c r="G6" i="4"/>
  <c r="H17" i="4"/>
  <c r="H25" i="4"/>
  <c r="H29" i="4"/>
  <c r="H18" i="4"/>
  <c r="H26" i="4"/>
  <c r="H30" i="4"/>
  <c r="H31" i="4"/>
  <c r="F16" i="4"/>
  <c r="F18" i="4"/>
  <c r="F20" i="4"/>
  <c r="F26" i="4"/>
  <c r="F28" i="4"/>
  <c r="F29" i="4"/>
  <c r="F31" i="4"/>
  <c r="G16" i="4"/>
  <c r="G17" i="4"/>
  <c r="G18" i="4"/>
  <c r="G19" i="4"/>
  <c r="G20" i="4"/>
  <c r="G25" i="4"/>
  <c r="G26" i="4"/>
  <c r="G27" i="4"/>
  <c r="G28" i="4"/>
  <c r="G29" i="4"/>
  <c r="G30" i="4"/>
  <c r="G31" i="4"/>
  <c r="G32" i="4"/>
  <c r="F17" i="4"/>
  <c r="F19" i="4"/>
  <c r="F25" i="4"/>
  <c r="F27" i="4"/>
  <c r="F30" i="4"/>
  <c r="F32" i="4"/>
  <c r="H3" i="4"/>
  <c r="H5" i="4"/>
  <c r="H12" i="4"/>
  <c r="H13" i="4"/>
  <c r="F3" i="4"/>
  <c r="F4" i="4"/>
  <c r="F13" i="4"/>
  <c r="F14" i="4"/>
  <c r="F5" i="4"/>
  <c r="F12" i="4"/>
  <c r="G3" i="4"/>
  <c r="G12" i="4"/>
  <c r="G13" i="4"/>
  <c r="G4" i="4"/>
  <c r="G5" i="4"/>
  <c r="G14" i="4"/>
  <c r="V52" i="4"/>
  <c r="V46" i="4"/>
  <c r="V48" i="4" s="1"/>
  <c r="V41" i="4"/>
  <c r="V42" i="4" s="1"/>
  <c r="V49" i="4" l="1"/>
  <c r="V53" i="4" s="1"/>
  <c r="V54" i="4" l="1"/>
  <c r="V56" i="4"/>
  <c r="V55" i="4"/>
  <c r="R48" i="4"/>
  <c r="Q48" i="4"/>
  <c r="S48" i="4" l="1"/>
  <c r="S49" i="4" s="1"/>
  <c r="S51" i="4" s="1"/>
  <c r="S50" i="4" l="1"/>
</calcChain>
</file>

<file path=xl/sharedStrings.xml><?xml version="1.0" encoding="utf-8"?>
<sst xmlns="http://schemas.openxmlformats.org/spreadsheetml/2006/main" count="47" uniqueCount="42">
  <si>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</si>
  <si>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</si>
  <si>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</si>
  <si>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</si>
  <si>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</si>
  <si>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</si>
  <si>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</si>
  <si>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</si>
  <si>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</si>
  <si>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</si>
  <si>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</si>
  <si>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</si>
  <si>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</si>
  <si>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</si>
  <si>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Remark</t>
  </si>
  <si>
    <t>F. no.</t>
  </si>
  <si>
    <t>BUA</t>
  </si>
  <si>
    <t>Rate</t>
  </si>
  <si>
    <t>FMV</t>
  </si>
  <si>
    <t>DSV</t>
  </si>
  <si>
    <t>Cosmos Format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</si>
  <si>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</si>
  <si>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</si>
  <si>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</si>
  <si>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</si>
  <si>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</si>
  <si>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</si>
  <si>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</si>
  <si>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</si>
  <si>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</si>
  <si>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</si>
  <si>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</si>
  <si>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</si>
  <si>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</si>
  <si>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</si>
  <si>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Price Indicators</t>
  </si>
  <si>
    <t>Cosmos Bank ( Dombivali (East) Branch )  - Mr. Aastik Vinod Pithadia &amp; Mrs. Urvi Aastik Pithadia</t>
  </si>
  <si>
    <t>As per Part BCC</t>
  </si>
  <si>
    <t>Agree CA</t>
  </si>
  <si>
    <t>Terrace</t>
  </si>
  <si>
    <t>CA</t>
  </si>
  <si>
    <t>88 Lakhs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</si>
</sst>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9" fillId="0" borderId="0" xfId="1" applyFont="1" applyFill="1" applyBorder="1"/>
    <xf numFmtId="0" fontId="8" fillId="0" borderId="0" xfId="0" applyFont="1"/>
    <xf numFmtId="43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43" fontId="11" fillId="0" borderId="3" xfId="0" applyNumberFormat="1" applyFont="1" applyBorder="1"/>
    <xf numFmtId="0" fontId="11" fillId="0" borderId="1" xfId="0" applyFont="1" applyBorder="1"/>
    <xf numFmtId="0" fontId="9" fillId="0" borderId="0" xfId="0" applyFont="1" applyFill="1"/>
    <xf numFmtId="10" fontId="9" fillId="0" borderId="0" xfId="0" applyNumberFormat="1" applyFont="1" applyFill="1"/>
    <xf numFmtId="0" fontId="10" fillId="0" borderId="1" xfId="0" applyFont="1" applyFill="1" applyBorder="1"/>
    <xf numFmtId="43" fontId="9" fillId="0" borderId="0" xfId="0" applyNumberFormat="1" applyFont="1" applyFill="1"/>
    <xf numFmtId="43" fontId="11" fillId="0" borderId="0" xfId="0" applyNumberFormat="1" applyFont="1" applyFill="1"/>
    <xf numFmtId="0" fontId="12" fillId="0" borderId="4" xfId="1" applyNumberFormat="1" applyFont="1" applyFill="1" applyBorder="1"/>
    <xf numFmtId="0" fontId="13" fillId="0" borderId="4" xfId="0" applyFont="1" applyBorder="1"/>
    <xf numFmtId="0" fontId="14" fillId="0" borderId="0" xfId="0" applyFont="1"/>
    <xf numFmtId="0" fontId="15" fillId="0" borderId="4" xfId="1" applyNumberFormat="1" applyFont="1" applyFill="1" applyBorder="1" applyAlignment="1">
      <alignment wrapText="1"/>
    </xf>
    <xf numFmtId="0" fontId="0" fillId="0" borderId="4" xfId="0" applyBorder="1"/>
    <xf numFmtId="0" fontId="15" fillId="0" borderId="4" xfId="1" applyNumberFormat="1" applyFont="1" applyFill="1" applyBorder="1"/>
    <xf numFmtId="0" fontId="12" fillId="0" borderId="4" xfId="0" applyFont="1" applyBorder="1"/>
    <xf numFmtId="43" fontId="0" fillId="0" borderId="4" xfId="0" applyNumberFormat="1" applyBorder="1"/>
    <xf numFmtId="0" fontId="13" fillId="0" borderId="4" xfId="1" applyNumberFormat="1" applyFont="1" applyBorder="1"/>
    <xf numFmtId="10" fontId="13" fillId="0" borderId="4" xfId="1" applyNumberFormat="1" applyFont="1" applyBorder="1"/>
    <xf numFmtId="43" fontId="13" fillId="0" borderId="4" xfId="0" applyNumberFormat="1" applyFont="1" applyBorder="1"/>
    <xf numFmtId="0" fontId="15" fillId="3" borderId="4" xfId="0" applyFont="1" applyFill="1" applyBorder="1"/>
    <xf numFmtId="43" fontId="2" fillId="3" borderId="4" xfId="0" applyNumberFormat="1" applyFont="1" applyFill="1" applyBorder="1"/>
    <xf numFmtId="164" fontId="14" fillId="0" borderId="0" xfId="0" applyNumberFormat="1" applyFont="1"/>
    <xf numFmtId="43" fontId="16" fillId="3" borderId="4" xfId="0" applyNumberFormat="1" applyFont="1" applyFill="1" applyBorder="1"/>
    <xf numFmtId="43" fontId="17" fillId="3" borderId="4" xfId="0" applyNumberFormat="1" applyFont="1" applyFill="1" applyBorder="1"/>
    <xf numFmtId="0" fontId="0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4" borderId="0" xfId="0" applyFill="1"/>
    <xf numFmtId="0" fontId="1" fillId="4" borderId="0" xfId="0" applyFont="1" applyFill="1"/>
    <xf numFmtId="4" fontId="1" fillId="4" borderId="0" xfId="0" applyNumberFormat="1" applyFont="1" applyFill="1"/>
    <xf numFmtId="4" fontId="0" fillId="4" borderId="0" xfId="0" applyNumberFormat="1" applyFill="1"/>
    <xf numFmtId="0" fontId="1" fillId="0" borderId="0" xfId="0" applyFont="1" applyFill="1"/>
    <xf numFmtId="4" fontId="1" fillId="0" borderId="0" xfId="0" applyNumberFormat="1" applyFont="1" applyFill="1"/>
    <xf numFmtId="4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42</xdr:row>
      <xdr:rowOff>100631</xdr:rowOff>
    </xdr:from>
    <xdr:to>
      <xdr:col>15</xdr:col>
      <xdr:colOff>0</xdr:colOff>
      <xdr:row>67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CAEAFC-7D1F-4385-956B-DFFED6779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9311306"/>
          <a:ext cx="8515350" cy="53952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431152</xdr:colOff>
      <xdr:row>49</xdr:row>
      <xdr:rowOff>77450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2D034E-DFAC-4C91-ADE4-3A293BD5CE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109552" cy="8954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30</xdr:col>
      <xdr:colOff>602626</xdr:colOff>
      <xdr:row>52</xdr:row>
      <xdr:rowOff>96486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D1F5E7-9B3F-4EC9-9515-D188369CE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8281026" cy="88594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383521</xdr:colOff>
      <xdr:row>47</xdr:row>
      <xdr:rowOff>1223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787FE9-4AAB-4866-8919-F9C60E8F9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061921" cy="87642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316836</xdr:colOff>
      <xdr:row>46</xdr:row>
      <xdr:rowOff>172624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275F9-0B31-4D07-91D6-B75EB2C0B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7995236" cy="84117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21</xdr:col>
      <xdr:colOff>268524</xdr:colOff>
      <xdr:row>54</xdr:row>
      <xdr:rowOff>153671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7890AD-B212-40EC-A851-85647A7732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3070124" cy="91071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0</xdr:row>
      <xdr:rowOff>0</xdr:rowOff>
    </xdr:from>
    <xdr:to>
      <xdr:col>34</xdr:col>
      <xdr:colOff>145424</xdr:colOff>
      <xdr:row>28</xdr:row>
      <xdr:rowOff>181745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DE2266-C820-4D49-BE4B-C719FC164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9850" y="0"/>
          <a:ext cx="18261974" cy="551574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30</xdr:col>
      <xdr:colOff>221618</xdr:colOff>
      <xdr:row>30</xdr:row>
      <xdr:rowOff>19825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852810-C7B7-41F9-9349-9EEE77DC3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80975"/>
          <a:ext cx="18223868" cy="55538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581025</xdr:colOff>
      <xdr:row>0</xdr:row>
      <xdr:rowOff>76200</xdr:rowOff>
    </xdr:from>
    <xdr:to>
      <xdr:col>30</xdr:col>
      <xdr:colOff>459735</xdr:colOff>
      <xdr:row>32</xdr:row>
      <xdr:rowOff>134209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45322F-1A79-420A-8F79-6C5F01A00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1025" y="76200"/>
          <a:ext cx="18166710" cy="615400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535942</xdr:colOff>
      <xdr:row>47</xdr:row>
      <xdr:rowOff>125065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D235E4-6C23-4EC3-BB5D-A643218C89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214342" cy="8888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0"/>
  <sheetViews>
    <sheetView tabSelected="1" zoomScaleNormal="100" workbookViewId="0">
      <selection activeCell="U21" sqref="U21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2" max="22" width="16.2851562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28.5" customHeight="1" x14ac:dyDescent="0.25">
      <c r="A2" s="48" t="s">
        <v>34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/>
      <c r="T2"/>
    </row>
    <row r="3" spans="1:20" x14ac:dyDescent="0.25">
      <c r="A3" s="4">
        <f t="shared" ref="A3:A14" si="0">N3</f>
        <v>0</v>
      </c>
      <c r="B3" s="4">
        <f t="shared" ref="B3:B14" si="1">Q3</f>
        <v>733</v>
      </c>
      <c r="C3" s="4">
        <f>B3*1.2</f>
        <v>879.6</v>
      </c>
      <c r="D3" s="4">
        <f t="shared" ref="D3:D14" si="2">C3*1.2</f>
        <v>1055.52</v>
      </c>
      <c r="E3" s="5">
        <f t="shared" ref="E3:E14" si="3">R3</f>
        <v>5500000</v>
      </c>
      <c r="F3" s="9">
        <f t="shared" ref="F3:F14" si="4">ROUND((E3/B3),0)</f>
        <v>7503</v>
      </c>
      <c r="G3" s="9">
        <f t="shared" ref="G3:G14" si="5">ROUND((E3/C3),0)</f>
        <v>6253</v>
      </c>
      <c r="H3" s="9">
        <f t="shared" ref="H3:H14" si="6">ROUND((E3/D3),0)</f>
        <v>5211</v>
      </c>
      <c r="I3" s="4" t="e">
        <f>#REF!</f>
        <v>#REF!</v>
      </c>
      <c r="J3" s="4">
        <f t="shared" ref="J3:J14" si="7">S3</f>
        <v>0</v>
      </c>
      <c r="O3">
        <v>0</v>
      </c>
      <c r="P3">
        <f t="shared" ref="P3:Q14" si="8">O3/1.2</f>
        <v>0</v>
      </c>
      <c r="Q3">
        <v>733</v>
      </c>
      <c r="R3" s="2">
        <v>5500000</v>
      </c>
    </row>
    <row r="4" spans="1:20" s="50" customFormat="1" x14ac:dyDescent="0.25">
      <c r="A4" s="51">
        <f t="shared" si="0"/>
        <v>0</v>
      </c>
      <c r="B4" s="51">
        <f t="shared" si="1"/>
        <v>800</v>
      </c>
      <c r="C4" s="51">
        <f t="shared" ref="C4:C14" si="9">B4*1.2</f>
        <v>960</v>
      </c>
      <c r="D4" s="51">
        <f t="shared" si="2"/>
        <v>1152</v>
      </c>
      <c r="E4" s="52">
        <f t="shared" si="3"/>
        <v>10000000</v>
      </c>
      <c r="F4" s="51">
        <f t="shared" si="4"/>
        <v>12500</v>
      </c>
      <c r="G4" s="51">
        <f t="shared" si="5"/>
        <v>10417</v>
      </c>
      <c r="H4" s="51">
        <f t="shared" si="6"/>
        <v>8681</v>
      </c>
      <c r="I4" s="51" t="e">
        <f>#REF!</f>
        <v>#REF!</v>
      </c>
      <c r="J4" s="51">
        <f t="shared" si="7"/>
        <v>0</v>
      </c>
      <c r="O4" s="50">
        <v>0</v>
      </c>
      <c r="P4" s="50">
        <v>960</v>
      </c>
      <c r="Q4" s="50">
        <f t="shared" si="8"/>
        <v>800</v>
      </c>
      <c r="R4" s="53">
        <v>10000000</v>
      </c>
    </row>
    <row r="5" spans="1:20" x14ac:dyDescent="0.25">
      <c r="A5" s="4">
        <f t="shared" si="0"/>
        <v>0</v>
      </c>
      <c r="B5" s="4">
        <f t="shared" si="1"/>
        <v>1170</v>
      </c>
      <c r="C5" s="4">
        <f t="shared" si="9"/>
        <v>1404</v>
      </c>
      <c r="D5" s="4">
        <f t="shared" si="2"/>
        <v>1684.8</v>
      </c>
      <c r="E5" s="5">
        <f t="shared" si="3"/>
        <v>10100000</v>
      </c>
      <c r="F5" s="4">
        <f t="shared" si="4"/>
        <v>8632</v>
      </c>
      <c r="G5" s="4">
        <f t="shared" si="5"/>
        <v>7194</v>
      </c>
      <c r="H5" s="9">
        <f t="shared" si="6"/>
        <v>5995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v>1170</v>
      </c>
      <c r="R5" s="2">
        <v>10100000</v>
      </c>
    </row>
    <row r="6" spans="1:20" x14ac:dyDescent="0.25">
      <c r="A6" s="4">
        <f t="shared" ref="A6:A11" si="10">N6</f>
        <v>0</v>
      </c>
      <c r="B6" s="4">
        <f t="shared" ref="B6:B11" si="11">Q6</f>
        <v>0</v>
      </c>
      <c r="C6" s="4">
        <f t="shared" ref="C6:C11" si="12">B6*1.2</f>
        <v>0</v>
      </c>
      <c r="D6" s="4">
        <f t="shared" ref="D6:D11" si="13">C6*1.2</f>
        <v>0</v>
      </c>
      <c r="E6" s="5">
        <f t="shared" ref="E6:E11" si="14">R6</f>
        <v>0</v>
      </c>
      <c r="F6" s="4" t="e">
        <f t="shared" ref="F6:F11" si="15">ROUND((E6/B6),0)</f>
        <v>#DIV/0!</v>
      </c>
      <c r="G6" s="4" t="e">
        <f t="shared" ref="G6:G11" si="16">ROUND((E6/C6),0)</f>
        <v>#DIV/0!</v>
      </c>
      <c r="H6" s="9" t="e">
        <f t="shared" ref="H6:H11" si="17">ROUND((E6/D6),0)</f>
        <v>#DIV/0!</v>
      </c>
      <c r="I6" s="4" t="e">
        <f>#REF!</f>
        <v>#REF!</v>
      </c>
      <c r="J6" s="4">
        <f t="shared" ref="J6:J11" si="18">S6</f>
        <v>0</v>
      </c>
      <c r="O6">
        <v>0</v>
      </c>
      <c r="P6">
        <f t="shared" ref="P6:P11" si="19">O6/1.2</f>
        <v>0</v>
      </c>
      <c r="Q6">
        <f t="shared" ref="Q6:Q11" si="20">P6/1.2</f>
        <v>0</v>
      </c>
      <c r="R6" s="2">
        <v>0</v>
      </c>
    </row>
    <row r="7" spans="1:20" x14ac:dyDescent="0.25">
      <c r="A7" s="4">
        <f t="shared" ref="A7:A9" si="21">N7</f>
        <v>0</v>
      </c>
      <c r="B7" s="4">
        <f t="shared" ref="B7:B9" si="22">Q7</f>
        <v>0</v>
      </c>
      <c r="C7" s="4">
        <f t="shared" ref="C7:C9" si="23">B7*1.2</f>
        <v>0</v>
      </c>
      <c r="D7" s="4">
        <f t="shared" ref="D7:D9" si="24">C7*1.2</f>
        <v>0</v>
      </c>
      <c r="E7" s="5">
        <f t="shared" ref="E7:E9" si="25">R7</f>
        <v>0</v>
      </c>
      <c r="F7" s="4" t="e">
        <f t="shared" ref="F7:F9" si="26">ROUND((E7/B7),0)</f>
        <v>#DIV/0!</v>
      </c>
      <c r="G7" s="4" t="e">
        <f t="shared" ref="G7:G9" si="27">ROUND((E7/C7),0)</f>
        <v>#DIV/0!</v>
      </c>
      <c r="H7" s="9" t="e">
        <f t="shared" ref="H7:H9" si="28">ROUND((E7/D7),0)</f>
        <v>#DIV/0!</v>
      </c>
      <c r="I7" s="4" t="e">
        <f>#REF!</f>
        <v>#REF!</v>
      </c>
      <c r="J7" s="4">
        <f t="shared" ref="J7:J9" si="29">S7</f>
        <v>0</v>
      </c>
      <c r="O7">
        <v>0</v>
      </c>
      <c r="P7">
        <f t="shared" ref="P7:P9" si="30">O7/1.2</f>
        <v>0</v>
      </c>
      <c r="Q7">
        <f t="shared" ref="Q7:Q9" si="31">P7/1.2</f>
        <v>0</v>
      </c>
      <c r="R7" s="2">
        <v>0</v>
      </c>
    </row>
    <row r="8" spans="1:20" x14ac:dyDescent="0.25">
      <c r="A8" s="4">
        <f t="shared" si="21"/>
        <v>0</v>
      </c>
      <c r="B8" s="4">
        <f t="shared" si="22"/>
        <v>0</v>
      </c>
      <c r="C8" s="4">
        <f t="shared" si="23"/>
        <v>0</v>
      </c>
      <c r="D8" s="4">
        <f t="shared" si="24"/>
        <v>0</v>
      </c>
      <c r="E8" s="5">
        <f t="shared" si="25"/>
        <v>0</v>
      </c>
      <c r="F8" s="4" t="e">
        <f t="shared" si="26"/>
        <v>#DIV/0!</v>
      </c>
      <c r="G8" s="4" t="e">
        <f t="shared" si="27"/>
        <v>#DIV/0!</v>
      </c>
      <c r="H8" s="9" t="e">
        <f t="shared" si="28"/>
        <v>#DIV/0!</v>
      </c>
      <c r="I8" s="4" t="e">
        <f>#REF!</f>
        <v>#REF!</v>
      </c>
      <c r="J8" s="4">
        <f t="shared" si="29"/>
        <v>0</v>
      </c>
      <c r="O8">
        <v>0</v>
      </c>
      <c r="P8">
        <f t="shared" si="30"/>
        <v>0</v>
      </c>
      <c r="Q8">
        <f t="shared" si="31"/>
        <v>0</v>
      </c>
      <c r="R8" s="2">
        <v>0</v>
      </c>
    </row>
    <row r="9" spans="1:20" x14ac:dyDescent="0.25">
      <c r="A9" s="4">
        <f t="shared" si="21"/>
        <v>0</v>
      </c>
      <c r="B9" s="4">
        <f t="shared" si="22"/>
        <v>0</v>
      </c>
      <c r="C9" s="4">
        <f t="shared" si="23"/>
        <v>0</v>
      </c>
      <c r="D9" s="4">
        <f t="shared" si="24"/>
        <v>0</v>
      </c>
      <c r="E9" s="5">
        <f t="shared" si="25"/>
        <v>0</v>
      </c>
      <c r="F9" s="4" t="e">
        <f t="shared" si="26"/>
        <v>#DIV/0!</v>
      </c>
      <c r="G9" s="4" t="e">
        <f t="shared" si="27"/>
        <v>#DIV/0!</v>
      </c>
      <c r="H9" s="9" t="e">
        <f t="shared" si="28"/>
        <v>#DIV/0!</v>
      </c>
      <c r="I9" s="4" t="e">
        <f>#REF!</f>
        <v>#REF!</v>
      </c>
      <c r="J9" s="4">
        <f t="shared" si="29"/>
        <v>0</v>
      </c>
      <c r="O9">
        <v>0</v>
      </c>
      <c r="P9">
        <f t="shared" si="30"/>
        <v>0</v>
      </c>
      <c r="Q9">
        <f t="shared" si="31"/>
        <v>0</v>
      </c>
      <c r="R9" s="2">
        <v>0</v>
      </c>
    </row>
    <row r="10" spans="1:20" x14ac:dyDescent="0.25">
      <c r="A10" s="4">
        <f t="shared" si="10"/>
        <v>0</v>
      </c>
      <c r="B10" s="4">
        <f t="shared" si="11"/>
        <v>0</v>
      </c>
      <c r="C10" s="4">
        <f t="shared" si="12"/>
        <v>0</v>
      </c>
      <c r="D10" s="4">
        <f t="shared" si="13"/>
        <v>0</v>
      </c>
      <c r="E10" s="5">
        <f t="shared" si="14"/>
        <v>0</v>
      </c>
      <c r="F10" s="4" t="e">
        <f t="shared" si="15"/>
        <v>#DIV/0!</v>
      </c>
      <c r="G10" s="4" t="e">
        <f t="shared" si="16"/>
        <v>#DIV/0!</v>
      </c>
      <c r="H10" s="9" t="e">
        <f t="shared" si="17"/>
        <v>#DIV/0!</v>
      </c>
      <c r="I10" s="4" t="e">
        <f>#REF!</f>
        <v>#REF!</v>
      </c>
      <c r="J10" s="4">
        <f t="shared" si="18"/>
        <v>0</v>
      </c>
      <c r="O10">
        <v>0</v>
      </c>
      <c r="P10">
        <f t="shared" si="19"/>
        <v>0</v>
      </c>
      <c r="Q10">
        <f t="shared" si="20"/>
        <v>0</v>
      </c>
      <c r="R10" s="2">
        <v>0</v>
      </c>
    </row>
    <row r="11" spans="1:20" x14ac:dyDescent="0.25">
      <c r="A11" s="4">
        <f t="shared" si="10"/>
        <v>0</v>
      </c>
      <c r="B11" s="4">
        <f t="shared" si="11"/>
        <v>0</v>
      </c>
      <c r="C11" s="4">
        <f t="shared" si="12"/>
        <v>0</v>
      </c>
      <c r="D11" s="4">
        <f t="shared" si="13"/>
        <v>0</v>
      </c>
      <c r="E11" s="5">
        <f t="shared" si="14"/>
        <v>0</v>
      </c>
      <c r="F11" s="4" t="e">
        <f t="shared" si="15"/>
        <v>#DIV/0!</v>
      </c>
      <c r="G11" s="4" t="e">
        <f t="shared" si="16"/>
        <v>#DIV/0!</v>
      </c>
      <c r="H11" s="9" t="e">
        <f t="shared" si="17"/>
        <v>#DIV/0!</v>
      </c>
      <c r="I11" s="4" t="e">
        <f>#REF!</f>
        <v>#REF!</v>
      </c>
      <c r="J11" s="4">
        <f t="shared" si="18"/>
        <v>0</v>
      </c>
      <c r="O11">
        <v>0</v>
      </c>
      <c r="P11">
        <f t="shared" si="19"/>
        <v>0</v>
      </c>
      <c r="Q11">
        <f t="shared" si="20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9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si="8"/>
        <v>0</v>
      </c>
      <c r="Q13">
        <f t="shared" si="8"/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8" t="s">
        <v>35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</row>
    <row r="16" spans="1:20" ht="14.25" customHeight="1" x14ac:dyDescent="0.25">
      <c r="A16" s="4">
        <f t="shared" ref="A16:A32" si="32">N16</f>
        <v>0</v>
      </c>
      <c r="B16" s="4">
        <f t="shared" ref="B16:B32" si="33">Q16</f>
        <v>450</v>
      </c>
      <c r="C16" s="4">
        <f>B16*1.2</f>
        <v>540</v>
      </c>
      <c r="D16" s="4">
        <f t="shared" ref="D16:D32" si="34">C16*1.2</f>
        <v>648</v>
      </c>
      <c r="E16" s="5">
        <f t="shared" ref="E16:E32" si="35">R16</f>
        <v>4500000</v>
      </c>
      <c r="F16" s="9">
        <f t="shared" ref="F16:F32" si="36">ROUND((E16/B16),0)</f>
        <v>10000</v>
      </c>
      <c r="G16" s="9">
        <f t="shared" ref="G16:G32" si="37">ROUND((E16/C16),0)</f>
        <v>8333</v>
      </c>
      <c r="H16" s="9">
        <f t="shared" ref="H16:H32" si="38">ROUND((E16/D16),0)</f>
        <v>6944</v>
      </c>
      <c r="I16" s="4" t="e">
        <f>#REF!</f>
        <v>#REF!</v>
      </c>
      <c r="J16" s="4">
        <f t="shared" ref="J16:J32" si="39">S16</f>
        <v>0</v>
      </c>
      <c r="O16">
        <v>0</v>
      </c>
      <c r="P16">
        <f t="shared" ref="P16:Q32" si="40">O16/1.2</f>
        <v>0</v>
      </c>
      <c r="Q16">
        <v>450</v>
      </c>
      <c r="R16" s="2">
        <v>4500000</v>
      </c>
    </row>
    <row r="17" spans="1:22" s="50" customFormat="1" ht="14.25" customHeight="1" x14ac:dyDescent="0.25">
      <c r="A17" s="51">
        <f t="shared" si="32"/>
        <v>0</v>
      </c>
      <c r="B17" s="51">
        <f t="shared" si="33"/>
        <v>850</v>
      </c>
      <c r="C17" s="51">
        <f t="shared" ref="C17:C32" si="41">B17*1.2</f>
        <v>1020</v>
      </c>
      <c r="D17" s="51">
        <f t="shared" si="34"/>
        <v>1224</v>
      </c>
      <c r="E17" s="52">
        <f t="shared" si="35"/>
        <v>12000000</v>
      </c>
      <c r="F17" s="51">
        <f t="shared" si="36"/>
        <v>14118</v>
      </c>
      <c r="G17" s="51">
        <f t="shared" si="37"/>
        <v>11765</v>
      </c>
      <c r="H17" s="51">
        <f t="shared" si="38"/>
        <v>9804</v>
      </c>
      <c r="I17" s="51" t="e">
        <f>#REF!</f>
        <v>#REF!</v>
      </c>
      <c r="J17" s="51">
        <f t="shared" si="39"/>
        <v>0</v>
      </c>
      <c r="O17" s="50">
        <v>0</v>
      </c>
      <c r="P17" s="50">
        <f t="shared" si="40"/>
        <v>0</v>
      </c>
      <c r="Q17" s="50">
        <v>850</v>
      </c>
      <c r="R17" s="53">
        <v>12000000</v>
      </c>
      <c r="V17" s="7"/>
    </row>
    <row r="18" spans="1:22" ht="14.25" customHeight="1" x14ac:dyDescent="0.25">
      <c r="A18" s="4">
        <f t="shared" si="32"/>
        <v>0</v>
      </c>
      <c r="B18" s="4">
        <f t="shared" si="33"/>
        <v>1000</v>
      </c>
      <c r="C18" s="4">
        <f t="shared" si="41"/>
        <v>1200</v>
      </c>
      <c r="D18" s="4">
        <f t="shared" si="34"/>
        <v>1440</v>
      </c>
      <c r="E18" s="5">
        <f t="shared" si="35"/>
        <v>11000000</v>
      </c>
      <c r="F18" s="9">
        <f t="shared" si="36"/>
        <v>11000</v>
      </c>
      <c r="G18" s="9">
        <f t="shared" si="37"/>
        <v>9167</v>
      </c>
      <c r="H18" s="9">
        <f t="shared" si="38"/>
        <v>7639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v>1000</v>
      </c>
      <c r="R18" s="2">
        <v>11000000</v>
      </c>
    </row>
    <row r="19" spans="1:22" ht="14.25" customHeight="1" x14ac:dyDescent="0.25">
      <c r="A19" s="4">
        <f t="shared" si="32"/>
        <v>0</v>
      </c>
      <c r="B19" s="4">
        <f t="shared" si="33"/>
        <v>850</v>
      </c>
      <c r="C19" s="4">
        <f t="shared" si="41"/>
        <v>1020</v>
      </c>
      <c r="D19" s="4">
        <f t="shared" si="34"/>
        <v>1224</v>
      </c>
      <c r="E19" s="5">
        <f t="shared" si="35"/>
        <v>11000000</v>
      </c>
      <c r="F19" s="9">
        <f t="shared" si="36"/>
        <v>12941</v>
      </c>
      <c r="G19" s="9">
        <f t="shared" si="37"/>
        <v>10784</v>
      </c>
      <c r="H19" s="9">
        <f t="shared" si="38"/>
        <v>8987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v>850</v>
      </c>
      <c r="R19" s="2">
        <v>11000000</v>
      </c>
    </row>
    <row r="20" spans="1:22" s="7" customFormat="1" ht="14.25" customHeight="1" x14ac:dyDescent="0.25">
      <c r="A20" s="54">
        <f t="shared" si="32"/>
        <v>0</v>
      </c>
      <c r="B20" s="54">
        <f t="shared" si="33"/>
        <v>850</v>
      </c>
      <c r="C20" s="54">
        <f t="shared" si="41"/>
        <v>1020</v>
      </c>
      <c r="D20" s="54">
        <f t="shared" si="34"/>
        <v>1224</v>
      </c>
      <c r="E20" s="55">
        <f t="shared" si="35"/>
        <v>11200000</v>
      </c>
      <c r="F20" s="54">
        <f t="shared" si="36"/>
        <v>13176</v>
      </c>
      <c r="G20" s="54">
        <f t="shared" si="37"/>
        <v>10980</v>
      </c>
      <c r="H20" s="54">
        <f t="shared" si="38"/>
        <v>9150</v>
      </c>
      <c r="I20" s="54" t="e">
        <f>#REF!</f>
        <v>#REF!</v>
      </c>
      <c r="J20" s="54">
        <f t="shared" si="39"/>
        <v>0</v>
      </c>
      <c r="O20" s="7">
        <v>0</v>
      </c>
      <c r="P20" s="7">
        <f t="shared" si="40"/>
        <v>0</v>
      </c>
      <c r="Q20" s="7">
        <v>850</v>
      </c>
      <c r="R20" s="56">
        <v>11200000</v>
      </c>
    </row>
    <row r="21" spans="1:22" s="50" customFormat="1" ht="14.25" customHeight="1" x14ac:dyDescent="0.25">
      <c r="A21" s="51">
        <f t="shared" ref="A21:A24" si="42">N21</f>
        <v>0</v>
      </c>
      <c r="B21" s="51">
        <f t="shared" ref="B21:B24" si="43">Q21</f>
        <v>700</v>
      </c>
      <c r="C21" s="51">
        <f t="shared" ref="C21:C24" si="44">B21*1.2</f>
        <v>840</v>
      </c>
      <c r="D21" s="51">
        <f t="shared" ref="D21:D24" si="45">C21*1.2</f>
        <v>1008</v>
      </c>
      <c r="E21" s="52">
        <f t="shared" ref="E21:E24" si="46">R21</f>
        <v>9919000</v>
      </c>
      <c r="F21" s="51">
        <f t="shared" ref="F21:F24" si="47">ROUND((E21/B21),0)</f>
        <v>14170</v>
      </c>
      <c r="G21" s="51">
        <f t="shared" ref="G21:G24" si="48">ROUND((E21/C21),0)</f>
        <v>11808</v>
      </c>
      <c r="H21" s="51">
        <f t="shared" ref="H21:H24" si="49">ROUND((E21/D21),0)</f>
        <v>9840</v>
      </c>
      <c r="I21" s="51" t="e">
        <f>#REF!</f>
        <v>#REF!</v>
      </c>
      <c r="J21" s="51">
        <f t="shared" ref="J21:J24" si="50">S21</f>
        <v>0</v>
      </c>
      <c r="O21" s="50">
        <v>0</v>
      </c>
      <c r="P21" s="50">
        <f t="shared" ref="P21:P24" si="51">O21/1.2</f>
        <v>0</v>
      </c>
      <c r="Q21" s="50">
        <v>700</v>
      </c>
      <c r="R21" s="53">
        <v>9919000</v>
      </c>
    </row>
    <row r="22" spans="1:22" ht="14.25" customHeight="1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ref="Q21:Q24" si="52">P22/1.2</f>
        <v>0</v>
      </c>
      <c r="R22" s="2">
        <v>0</v>
      </c>
    </row>
    <row r="23" spans="1:22" ht="14.25" customHeight="1" x14ac:dyDescent="0.25">
      <c r="A23" s="4">
        <f t="shared" si="42"/>
        <v>0</v>
      </c>
      <c r="B23" s="4">
        <f t="shared" si="43"/>
        <v>0</v>
      </c>
      <c r="C23" s="4">
        <f t="shared" si="44"/>
        <v>0</v>
      </c>
      <c r="D23" s="4">
        <f t="shared" si="45"/>
        <v>0</v>
      </c>
      <c r="E23" s="5">
        <f t="shared" si="46"/>
        <v>0</v>
      </c>
      <c r="F23" s="9" t="e">
        <f t="shared" si="47"/>
        <v>#DIV/0!</v>
      </c>
      <c r="G23" s="9" t="e">
        <f t="shared" si="48"/>
        <v>#DIV/0!</v>
      </c>
      <c r="H23" s="9" t="e">
        <f t="shared" si="49"/>
        <v>#DIV/0!</v>
      </c>
      <c r="I23" s="4" t="e">
        <f>#REF!</f>
        <v>#REF!</v>
      </c>
      <c r="J23" s="4">
        <f t="shared" si="50"/>
        <v>0</v>
      </c>
      <c r="O23">
        <v>0</v>
      </c>
      <c r="P23">
        <f t="shared" si="51"/>
        <v>0</v>
      </c>
      <c r="Q23">
        <f t="shared" si="52"/>
        <v>0</v>
      </c>
      <c r="R23" s="2">
        <v>0</v>
      </c>
    </row>
    <row r="24" spans="1:22" ht="14.25" customHeight="1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51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si="52"/>
        <v>0</v>
      </c>
      <c r="R24" s="2">
        <v>0</v>
      </c>
      <c r="U24" s="50"/>
    </row>
    <row r="25" spans="1:22" ht="14.25" customHeight="1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2" ht="14.25" customHeight="1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2" ht="14.25" customHeight="1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2" ht="14.25" customHeight="1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2">
        <v>0</v>
      </c>
    </row>
    <row r="29" spans="1:22" ht="14.25" customHeight="1" x14ac:dyDescent="0.25">
      <c r="A29" s="4">
        <f t="shared" si="32"/>
        <v>0</v>
      </c>
      <c r="B29" s="4">
        <f t="shared" si="33"/>
        <v>0</v>
      </c>
      <c r="C29" s="4">
        <f t="shared" si="41"/>
        <v>0</v>
      </c>
      <c r="D29" s="4">
        <f t="shared" si="34"/>
        <v>0</v>
      </c>
      <c r="E29" s="5">
        <f t="shared" si="35"/>
        <v>0</v>
      </c>
      <c r="F29" s="9" t="e">
        <f t="shared" si="36"/>
        <v>#DIV/0!</v>
      </c>
      <c r="G29" s="9" t="e">
        <f t="shared" si="37"/>
        <v>#DIV/0!</v>
      </c>
      <c r="H29" s="9" t="e">
        <f t="shared" si="38"/>
        <v>#DIV/0!</v>
      </c>
      <c r="I29" s="4" t="e">
        <f>#REF!</f>
        <v>#REF!</v>
      </c>
      <c r="J29" s="4">
        <f t="shared" si="39"/>
        <v>0</v>
      </c>
      <c r="O29">
        <v>0</v>
      </c>
      <c r="P29">
        <f t="shared" si="40"/>
        <v>0</v>
      </c>
      <c r="Q29">
        <f t="shared" si="40"/>
        <v>0</v>
      </c>
      <c r="R29" s="2">
        <v>0</v>
      </c>
    </row>
    <row r="30" spans="1:22" ht="14.25" customHeight="1" x14ac:dyDescent="0.25">
      <c r="A30" s="4">
        <f t="shared" si="32"/>
        <v>0</v>
      </c>
      <c r="B30" s="4">
        <f t="shared" si="33"/>
        <v>0</v>
      </c>
      <c r="C30" s="4">
        <f t="shared" si="41"/>
        <v>0</v>
      </c>
      <c r="D30" s="4">
        <f t="shared" si="34"/>
        <v>0</v>
      </c>
      <c r="E30" s="5">
        <f t="shared" si="35"/>
        <v>0</v>
      </c>
      <c r="F30" s="9" t="e">
        <f t="shared" si="36"/>
        <v>#DIV/0!</v>
      </c>
      <c r="G30" s="9" t="e">
        <f t="shared" si="37"/>
        <v>#DIV/0!</v>
      </c>
      <c r="H30" s="9" t="e">
        <f t="shared" si="38"/>
        <v>#DIV/0!</v>
      </c>
      <c r="I30" s="4" t="e">
        <f>#REF!</f>
        <v>#REF!</v>
      </c>
      <c r="J30" s="4">
        <f t="shared" si="39"/>
        <v>0</v>
      </c>
      <c r="O30">
        <v>0</v>
      </c>
      <c r="P30">
        <f t="shared" si="40"/>
        <v>0</v>
      </c>
      <c r="Q30">
        <f t="shared" si="40"/>
        <v>0</v>
      </c>
      <c r="R30" s="2">
        <v>0</v>
      </c>
    </row>
    <row r="31" spans="1:22" ht="14.25" customHeight="1" x14ac:dyDescent="0.25">
      <c r="A31" s="4">
        <f t="shared" si="32"/>
        <v>0</v>
      </c>
      <c r="B31" s="4">
        <f t="shared" si="33"/>
        <v>0</v>
      </c>
      <c r="C31" s="4">
        <f t="shared" si="41"/>
        <v>0</v>
      </c>
      <c r="D31" s="4">
        <f t="shared" si="34"/>
        <v>0</v>
      </c>
      <c r="E31" s="5">
        <f t="shared" si="35"/>
        <v>0</v>
      </c>
      <c r="F31" s="9" t="e">
        <f t="shared" si="36"/>
        <v>#DIV/0!</v>
      </c>
      <c r="G31" s="9" t="e">
        <f t="shared" si="37"/>
        <v>#DIV/0!</v>
      </c>
      <c r="H31" s="9" t="e">
        <f t="shared" si="38"/>
        <v>#DIV/0!</v>
      </c>
      <c r="I31" s="4" t="e">
        <f>#REF!</f>
        <v>#REF!</v>
      </c>
      <c r="J31" s="4">
        <f t="shared" si="39"/>
        <v>0</v>
      </c>
      <c r="O31">
        <v>0</v>
      </c>
      <c r="P31">
        <f t="shared" si="40"/>
        <v>0</v>
      </c>
      <c r="Q31">
        <f t="shared" si="40"/>
        <v>0</v>
      </c>
      <c r="R31" s="2">
        <v>0</v>
      </c>
    </row>
    <row r="32" spans="1:22" x14ac:dyDescent="0.25">
      <c r="A32" s="4">
        <f t="shared" si="32"/>
        <v>0</v>
      </c>
      <c r="B32" s="4">
        <f t="shared" si="33"/>
        <v>0</v>
      </c>
      <c r="C32" s="4">
        <f t="shared" si="41"/>
        <v>0</v>
      </c>
      <c r="D32" s="4">
        <f t="shared" si="34"/>
        <v>0</v>
      </c>
      <c r="E32" s="5">
        <f t="shared" si="35"/>
        <v>0</v>
      </c>
      <c r="F32" s="9" t="e">
        <f t="shared" si="36"/>
        <v>#DIV/0!</v>
      </c>
      <c r="G32" s="9" t="e">
        <f t="shared" si="37"/>
        <v>#DIV/0!</v>
      </c>
      <c r="H32" s="4" t="e">
        <f t="shared" si="38"/>
        <v>#DIV/0!</v>
      </c>
      <c r="I32" s="4" t="e">
        <f>#REF!</f>
        <v>#REF!</v>
      </c>
      <c r="J32" s="4">
        <f t="shared" si="39"/>
        <v>0</v>
      </c>
      <c r="O32">
        <v>0</v>
      </c>
      <c r="P32">
        <f t="shared" si="40"/>
        <v>0</v>
      </c>
      <c r="Q32">
        <f t="shared" si="40"/>
        <v>0</v>
      </c>
      <c r="R32" s="2">
        <v>0</v>
      </c>
    </row>
    <row r="33" spans="1:25" x14ac:dyDescent="0.25">
      <c r="A33" s="4"/>
      <c r="B33" s="4"/>
      <c r="C33" s="4"/>
      <c r="D33" s="4"/>
      <c r="F33"/>
      <c r="I33" s="4"/>
      <c r="J33" s="4"/>
      <c r="R33" s="2"/>
    </row>
    <row r="34" spans="1:25" x14ac:dyDescent="0.25">
      <c r="A34" s="4"/>
      <c r="B34" s="4"/>
      <c r="C34" s="4"/>
      <c r="D34" s="4"/>
      <c r="F34"/>
      <c r="I34" s="4"/>
      <c r="J34" s="4"/>
      <c r="R34" s="2"/>
    </row>
    <row r="35" spans="1:25" x14ac:dyDescent="0.25">
      <c r="A35" s="4"/>
      <c r="B35" s="4"/>
      <c r="C35" s="4"/>
      <c r="D35" s="4"/>
      <c r="F35"/>
      <c r="I35" s="4"/>
      <c r="J35" s="4"/>
      <c r="R35" s="2"/>
    </row>
    <row r="36" spans="1:25" x14ac:dyDescent="0.25">
      <c r="A36" s="4"/>
      <c r="B36" s="4"/>
      <c r="C36" s="4"/>
      <c r="D36" s="4"/>
      <c r="F36"/>
      <c r="I36" s="4"/>
      <c r="J36" s="4"/>
      <c r="R36" s="2"/>
    </row>
    <row r="37" spans="1:25" x14ac:dyDescent="0.25">
      <c r="A37" s="4"/>
      <c r="B37" s="4"/>
      <c r="C37" s="4"/>
      <c r="D37" s="47" t="s">
        <v>38</v>
      </c>
      <c r="E37">
        <v>660</v>
      </c>
      <c r="F37"/>
      <c r="I37" s="4"/>
      <c r="J37" s="4"/>
      <c r="R37" s="2"/>
      <c r="X37" s="7"/>
      <c r="Y37" s="7"/>
    </row>
    <row r="38" spans="1:25" ht="14.25" customHeight="1" x14ac:dyDescent="0.3">
      <c r="D38" t="s">
        <v>39</v>
      </c>
      <c r="E38">
        <v>30</v>
      </c>
      <c r="F38"/>
      <c r="U38" s="31" t="s">
        <v>20</v>
      </c>
      <c r="V38" s="32"/>
      <c r="W38" s="33"/>
      <c r="X38" s="18"/>
      <c r="Y38" s="7"/>
    </row>
    <row r="39" spans="1:25" ht="38.25" customHeight="1" x14ac:dyDescent="0.3">
      <c r="E39">
        <f>E37+E38</f>
        <v>690</v>
      </c>
      <c r="P39">
        <v>2024</v>
      </c>
      <c r="Q39" t="s">
        <v>41</v>
      </c>
      <c r="S39" s="10"/>
      <c r="T39" s="10"/>
      <c r="U39" s="31" t="s">
        <v>21</v>
      </c>
      <c r="V39" s="32">
        <v>2024</v>
      </c>
      <c r="W39" s="33"/>
      <c r="X39" s="18"/>
      <c r="Y39" s="7"/>
    </row>
    <row r="40" spans="1:25" ht="16.5" x14ac:dyDescent="0.3">
      <c r="E40">
        <f>E39*1.2</f>
        <v>828</v>
      </c>
      <c r="S40" s="10"/>
      <c r="T40" s="10"/>
      <c r="U40" s="34" t="s">
        <v>22</v>
      </c>
      <c r="V40" s="35">
        <v>2014</v>
      </c>
      <c r="W40" s="33" t="s">
        <v>37</v>
      </c>
      <c r="X40" s="18"/>
      <c r="Y40" s="7"/>
    </row>
    <row r="41" spans="1:25" ht="16.5" x14ac:dyDescent="0.3">
      <c r="G41" s="6"/>
      <c r="H41" s="6"/>
      <c r="S41" s="10"/>
      <c r="T41" s="10"/>
      <c r="U41" s="36" t="s">
        <v>23</v>
      </c>
      <c r="V41" s="35">
        <f>V39-V40</f>
        <v>10</v>
      </c>
      <c r="W41" s="33"/>
      <c r="X41" s="18"/>
      <c r="Y41" s="7"/>
    </row>
    <row r="42" spans="1:25" ht="16.5" x14ac:dyDescent="0.3">
      <c r="S42" s="10"/>
      <c r="T42" s="10"/>
      <c r="U42" s="37"/>
      <c r="V42" s="35">
        <f>V41-60</f>
        <v>-50</v>
      </c>
      <c r="W42" s="33"/>
      <c r="X42" s="26"/>
      <c r="Y42" s="7"/>
    </row>
    <row r="43" spans="1:25" ht="16.5" x14ac:dyDescent="0.3">
      <c r="S43" s="10"/>
      <c r="T43" s="10"/>
      <c r="U43" s="37" t="s">
        <v>24</v>
      </c>
      <c r="V43" s="38">
        <f>828*2500</f>
        <v>2070000</v>
      </c>
      <c r="W43" s="33"/>
      <c r="X43" s="26"/>
      <c r="Y43" s="7"/>
    </row>
    <row r="44" spans="1:25" ht="16.5" x14ac:dyDescent="0.3">
      <c r="S44" s="10"/>
      <c r="T44" s="10"/>
      <c r="U44" s="37" t="s">
        <v>25</v>
      </c>
      <c r="V44" s="35"/>
      <c r="W44" s="33"/>
      <c r="X44" s="26"/>
      <c r="Y44" s="7"/>
    </row>
    <row r="45" spans="1:25" ht="39" customHeight="1" x14ac:dyDescent="0.3">
      <c r="P45" s="49" t="s">
        <v>36</v>
      </c>
      <c r="Q45" s="49"/>
      <c r="R45" s="49"/>
      <c r="S45" s="49"/>
      <c r="U45" s="37"/>
      <c r="V45" s="35"/>
      <c r="W45" s="33"/>
      <c r="X45" s="26"/>
      <c r="Y45" s="7"/>
    </row>
    <row r="46" spans="1:25" ht="16.5" x14ac:dyDescent="0.3">
      <c r="U46" s="37" t="s">
        <v>26</v>
      </c>
      <c r="V46" s="39">
        <f>100-10</f>
        <v>90</v>
      </c>
      <c r="W46" s="33"/>
      <c r="X46" s="27"/>
      <c r="Y46" s="7"/>
    </row>
    <row r="47" spans="1:25" ht="16.5" x14ac:dyDescent="0.3">
      <c r="P47" s="14" t="s">
        <v>15</v>
      </c>
      <c r="Q47" s="14" t="s">
        <v>16</v>
      </c>
      <c r="R47" s="14" t="s">
        <v>17</v>
      </c>
      <c r="S47" s="14" t="s">
        <v>18</v>
      </c>
      <c r="T47" s="12"/>
      <c r="U47" s="31" t="s">
        <v>27</v>
      </c>
      <c r="V47" s="35">
        <f>V46*10/60</f>
        <v>15</v>
      </c>
      <c r="W47" s="33"/>
      <c r="X47" s="18"/>
      <c r="Y47" s="7"/>
    </row>
    <row r="48" spans="1:25" ht="16.5" x14ac:dyDescent="0.3">
      <c r="Q48">
        <f>N36</f>
        <v>0</v>
      </c>
      <c r="R48" s="15">
        <f>N34</f>
        <v>0</v>
      </c>
      <c r="S48" s="15">
        <f>R48*Q48</f>
        <v>0</v>
      </c>
      <c r="U48" s="31"/>
      <c r="V48" s="40">
        <f>V47%</f>
        <v>0.15</v>
      </c>
      <c r="W48" s="33"/>
      <c r="X48" s="18"/>
      <c r="Y48" s="7"/>
    </row>
    <row r="49" spans="15:25" ht="16.5" x14ac:dyDescent="0.3">
      <c r="Q49" s="50"/>
      <c r="R49" s="6" t="s">
        <v>18</v>
      </c>
      <c r="S49" s="16">
        <f>SUM(S48:S48)</f>
        <v>0</v>
      </c>
      <c r="U49" s="31" t="s">
        <v>28</v>
      </c>
      <c r="V49" s="41">
        <f>ROUND((V43*V48),0)</f>
        <v>310500</v>
      </c>
      <c r="W49" s="33"/>
      <c r="X49" s="18"/>
      <c r="Y49" s="7"/>
    </row>
    <row r="50" spans="15:25" ht="16.5" x14ac:dyDescent="0.3">
      <c r="R50" s="6" t="s">
        <v>13</v>
      </c>
      <c r="S50" s="16">
        <f>S49*90%</f>
        <v>0</v>
      </c>
      <c r="U50" s="31" t="s">
        <v>40</v>
      </c>
      <c r="V50" s="41">
        <v>690</v>
      </c>
      <c r="W50" s="33"/>
      <c r="X50" s="18"/>
      <c r="Y50" s="7"/>
    </row>
    <row r="51" spans="15:25" ht="16.5" x14ac:dyDescent="0.3">
      <c r="R51" s="6" t="s">
        <v>19</v>
      </c>
      <c r="S51" s="16">
        <f>S49*80%</f>
        <v>0</v>
      </c>
      <c r="U51" s="37" t="s">
        <v>17</v>
      </c>
      <c r="V51" s="35">
        <v>13500</v>
      </c>
      <c r="W51" s="33"/>
      <c r="X51" s="18"/>
      <c r="Y51" s="7"/>
    </row>
    <row r="52" spans="15:25" ht="16.5" x14ac:dyDescent="0.3">
      <c r="S52" s="10"/>
      <c r="T52" s="10"/>
      <c r="U52" s="37" t="s">
        <v>29</v>
      </c>
      <c r="V52" s="38">
        <f>V51*V50</f>
        <v>9315000</v>
      </c>
      <c r="W52" s="33"/>
      <c r="X52" s="26"/>
      <c r="Y52" s="7"/>
    </row>
    <row r="53" spans="15:25" ht="16.5" x14ac:dyDescent="0.3">
      <c r="S53" s="10"/>
      <c r="T53" s="10"/>
      <c r="U53" s="42" t="s">
        <v>30</v>
      </c>
      <c r="V53" s="43">
        <f>V52-V49</f>
        <v>9004500</v>
      </c>
      <c r="W53" s="44"/>
      <c r="X53" s="26"/>
      <c r="Y53" s="7"/>
    </row>
    <row r="54" spans="15:25" ht="16.5" x14ac:dyDescent="0.3">
      <c r="P54" s="13" t="s">
        <v>14</v>
      </c>
      <c r="S54" s="10"/>
      <c r="T54" s="11"/>
      <c r="U54" s="42" t="s">
        <v>31</v>
      </c>
      <c r="V54" s="43">
        <f>V53*0.9</f>
        <v>8104050</v>
      </c>
      <c r="W54" s="33"/>
      <c r="X54" s="28"/>
      <c r="Y54" s="7"/>
    </row>
    <row r="55" spans="15:25" ht="16.5" x14ac:dyDescent="0.3">
      <c r="S55" s="11"/>
      <c r="T55" s="10"/>
      <c r="U55" s="42" t="s">
        <v>32</v>
      </c>
      <c r="V55" s="45">
        <f>V53*0.8</f>
        <v>7203600</v>
      </c>
      <c r="W55" s="33"/>
      <c r="X55" s="29"/>
      <c r="Y55" s="7"/>
    </row>
    <row r="56" spans="15:25" ht="16.5" x14ac:dyDescent="0.3">
      <c r="S56" s="10"/>
      <c r="T56" s="10"/>
      <c r="U56" s="42" t="s">
        <v>33</v>
      </c>
      <c r="V56" s="46">
        <f>V53*0.025/12</f>
        <v>18759.375</v>
      </c>
      <c r="W56" s="33"/>
      <c r="X56" s="30"/>
      <c r="Y56" s="7"/>
    </row>
    <row r="57" spans="15:25" ht="15.75" x14ac:dyDescent="0.25">
      <c r="O57" s="10"/>
      <c r="P57" s="10"/>
      <c r="Q57" s="10"/>
      <c r="R57" s="10"/>
      <c r="S57" s="10"/>
      <c r="T57" s="10"/>
      <c r="U57" s="17"/>
      <c r="V57" s="19"/>
      <c r="W57" s="21"/>
      <c r="X57" s="26"/>
      <c r="Y57" s="7"/>
    </row>
    <row r="58" spans="15:25" ht="15.75" x14ac:dyDescent="0.25">
      <c r="U58" s="22"/>
      <c r="V58" s="23"/>
      <c r="W58" s="24"/>
      <c r="X58" s="24"/>
    </row>
    <row r="59" spans="15:25" ht="15.75" x14ac:dyDescent="0.25">
      <c r="U59" s="17"/>
      <c r="V59" s="19"/>
      <c r="W59" s="21"/>
      <c r="X59" s="21"/>
    </row>
    <row r="60" spans="15:25" ht="15.75" x14ac:dyDescent="0.25">
      <c r="U60" s="25"/>
      <c r="V60" s="21"/>
      <c r="W60" s="20"/>
      <c r="X60" s="20"/>
    </row>
  </sheetData>
  <mergeCells count="3">
    <mergeCell ref="A15:R15"/>
    <mergeCell ref="A2:R2"/>
    <mergeCell ref="P45:S4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topLeftCell="A4"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2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Q31:Q33"/>
  <sheetViews>
    <sheetView topLeftCell="F1" zoomScaleNormal="100" workbookViewId="0">
      <selection activeCell="R33" sqref="R33"/>
    </sheetView>
  </sheetViews>
  <sheetFormatPr defaultRowHeight="15" x14ac:dyDescent="0.25"/>
  <sheetData>
    <row r="31" spans="17:17" x14ac:dyDescent="0.25">
      <c r="Q31">
        <v>673</v>
      </c>
    </row>
    <row r="32" spans="17:17" x14ac:dyDescent="0.25">
      <c r="Q32">
        <v>60</v>
      </c>
    </row>
    <row r="33" spans="17:17" x14ac:dyDescent="0.25">
      <c r="Q33">
        <f>SUM(Q31:Q32)</f>
        <v>733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M36:N38"/>
  <sheetViews>
    <sheetView topLeftCell="A4" zoomScaleNormal="100" workbookViewId="0">
      <selection activeCell="Q38" sqref="Q38"/>
    </sheetView>
  </sheetViews>
  <sheetFormatPr defaultRowHeight="15" x14ac:dyDescent="0.25"/>
  <sheetData>
    <row r="36" spans="13:14" x14ac:dyDescent="0.25">
      <c r="M36">
        <v>98.51</v>
      </c>
    </row>
    <row r="37" spans="13:14" x14ac:dyDescent="0.25">
      <c r="M37">
        <v>10.220000000000001</v>
      </c>
    </row>
    <row r="38" spans="13:14" x14ac:dyDescent="0.25">
      <c r="M38">
        <f>M36+M37</f>
        <v>108.73</v>
      </c>
      <c r="N38">
        <f>M38*10.764</f>
        <v>1170.3697199999999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A13"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K37" sqref="K37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2024-03-30T09:41:34Z</dcterms:modified>
</cp:coreProperties>
</file>