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MRO A-1 Vile Parle\GIW India Pvt Ltd\"/>
    </mc:Choice>
  </mc:AlternateContent>
  <xr:revisionPtr revIDLastSave="0" documentId="13_ncr:1_{C117A243-5FB7-457F-8074-B6A7E2AFFF45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4" i="4" l="1"/>
  <c r="P3" i="4"/>
  <c r="P2" i="4"/>
  <c r="C5" i="25" l="1"/>
  <c r="C4" i="25"/>
  <c r="C3" i="25"/>
  <c r="Q2" i="4"/>
  <c r="B2" i="4" s="1"/>
  <c r="C2" i="4" s="1"/>
  <c r="Q3" i="4"/>
  <c r="B3" i="4" s="1"/>
  <c r="C3" i="4" s="1"/>
  <c r="D3" i="4" s="1"/>
  <c r="Q4" i="4"/>
  <c r="Q5" i="4"/>
  <c r="Q6" i="4"/>
  <c r="B6" i="4" s="1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l="1"/>
  <c r="C19" i="23" s="1"/>
  <c r="C25" i="23" l="1"/>
  <c r="C21" i="23"/>
  <c r="C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<sst xmlns="http://schemas.openxmlformats.org/spreadsheetml/2006/main" count="132" uniqueCount="91">
  <si>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</si>
  <si>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</si>
  <si>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</si>
  <si>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</si>
  <si>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</si>
  <si>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</si>
  <si>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</si>
  <si>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</si>
  <si>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</si>
  <si>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</si>
  <si>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</si>
  <si>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</si>
  <si>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</si>
  <si>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</si>
  <si>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</si>
  <si>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</si>
  <si>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</si>
  <si>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</si>
  <si>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</si>
  <si>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</si>
  <si>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</si>
  <si>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</si>
  <si>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</si>
  <si>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</si>
  <si>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</si>
  <si>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</si>
  <si>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</si>
  <si>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</si>
  <si>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</si>
  <si>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</si>
  <si>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</si>
  <si>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</si>
  <si>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</si>
  <si>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</si>
  <si>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</si>
  <si>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</si>
  <si>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</si>
  <si>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</si>
  <si>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</si>
  <si>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</si>
  <si>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</si>
  <si>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</si>
  <si>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</si>
  <si>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</si>
  <si>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</si>
  <si>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</si>
  <si>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</si>
  <si>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</si>
  <si>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</si>
  <si>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</si>
  <si>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</si>
  <si>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</si>
  <si>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</si>
  <si>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</si>
  <si>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</si>
  <si>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</si>
  <si>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</si>
  <si>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</si>
  <si>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</si>
  <si>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</si>
  <si>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</si>
  <si>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</si>
  <si>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</si>
  <si>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</si>
  <si>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</si>
  <si>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</si>
  <si>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</si>
  <si>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</si>
  <si>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</si>
  <si>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</si>
  <si>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</si>
  <si>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</si>
  <si>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</si>
  <si>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</si>
  <si>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</si>
  <si>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</si>
  <si>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</si>
  <si>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</si>
  <si>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</si>
  <si>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</si>
  <si>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</si>
  <si>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</si>
  <si>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</si>
  <si>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</si>
  <si>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13.03.2024</t>
  </si>
  <si>
    <t>ACA</t>
  </si>
  <si>
    <t>IGR-15.02.24</t>
  </si>
  <si>
    <t>IGR-28.10.23</t>
  </si>
  <si>
    <t>IGR-23.10.23</t>
  </si>
  <si>
    <t>YOC - 1992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</si>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</sst>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5EB23A-7D07-4B35-80DC-EF8F8DBE2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F2A8C9-BA4F-4D14-8AC6-BCE37A5FD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5809D9-3F45-4795-90EA-3B9C380AF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507108</xdr:colOff>
      <xdr:row>49</xdr:row>
      <xdr:rowOff>77440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AE8A82-DC7F-4F87-BC39-D31F4CB82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356708" cy="8888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49844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4FD7BC-AA3F-4E9D-A7BF-025D569B8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99444" cy="8926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163905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479BE2-3F5E-4CA2-86A9-4F7ED43A1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84705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19" sqref="K1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247242.45699999999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276642.45699999999</v>
      </c>
      <c r="D9" s="63" t="s">
        <v>62</v>
      </c>
      <c r="E9" s="64">
        <f>C9/10.764</f>
        <v>25700.711352657007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2001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23</v>
      </c>
      <c r="D13" s="70">
        <f>D12-C13</f>
        <v>77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24500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22000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23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37</v>
      </c>
      <c r="D8" s="26">
        <v>2001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34.5</v>
      </c>
      <c r="D10" s="26"/>
      <c r="F10" s="19"/>
    </row>
    <row r="11" spans="1:6" x14ac:dyDescent="0.25">
      <c r="A11" s="16"/>
      <c r="B11" s="27"/>
      <c r="C11" s="28">
        <f>C10%</f>
        <v>0.34499999999999997</v>
      </c>
      <c r="D11" s="28"/>
      <c r="F11" s="19"/>
    </row>
    <row r="12" spans="1:6" x14ac:dyDescent="0.25">
      <c r="A12" s="16" t="s">
        <v>21</v>
      </c>
      <c r="B12" s="20"/>
      <c r="C12" s="21">
        <f>C6*C11</f>
        <v>862.49999999999989</v>
      </c>
      <c r="D12" s="24"/>
      <c r="F12" s="19"/>
    </row>
    <row r="13" spans="1:6" x14ac:dyDescent="0.25">
      <c r="A13" s="16" t="s">
        <v>22</v>
      </c>
      <c r="B13" s="20"/>
      <c r="C13" s="21">
        <f>C6-C12</f>
        <v>1637.5</v>
      </c>
      <c r="D13" s="24"/>
      <c r="F13" s="19"/>
    </row>
    <row r="14" spans="1:6" x14ac:dyDescent="0.25">
      <c r="A14" s="16" t="s">
        <v>15</v>
      </c>
      <c r="B14" s="20"/>
      <c r="C14" s="21">
        <f>C5</f>
        <v>22000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C13+C14</f>
        <v>23637.5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678</v>
      </c>
      <c r="D18" s="26"/>
      <c r="F18" s="19"/>
    </row>
    <row r="19" spans="1:6" x14ac:dyDescent="0.25">
      <c r="A19" s="16" t="s">
        <v>73</v>
      </c>
      <c r="B19" s="6"/>
      <c r="C19" s="32">
        <f>C18*C16</f>
        <v>16026225</v>
      </c>
      <c r="D19" s="33"/>
      <c r="E19" s="70"/>
      <c r="F19" s="34"/>
    </row>
    <row r="20" spans="1:6" x14ac:dyDescent="0.25">
      <c r="A20" s="16" t="s">
        <v>24</v>
      </c>
      <c r="C20" s="35">
        <f>C19*90%</f>
        <v>14423602.5</v>
      </c>
      <c r="D20" s="32"/>
      <c r="F20" s="19"/>
    </row>
    <row r="21" spans="1:6" x14ac:dyDescent="0.25">
      <c r="A21" s="16" t="s">
        <v>25</v>
      </c>
      <c r="C21" s="35">
        <f>C19*80%</f>
        <v>12820980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1695000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33387.96875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O10" sqref="O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424.10160000000002</v>
      </c>
      <c r="C2" s="4">
        <f t="shared" ref="C2:C16" si="1">B2*1.2</f>
        <v>508.92192</v>
      </c>
      <c r="D2" s="4">
        <f t="shared" ref="D2:D16" si="2">C2*1.2</f>
        <v>610.70630399999993</v>
      </c>
      <c r="E2" s="5">
        <f t="shared" ref="E2:E16" si="3">R2</f>
        <v>10500000</v>
      </c>
      <c r="F2" s="4">
        <f t="shared" ref="F2:F15" si="4">ROUND((E2/B2),0)</f>
        <v>24758</v>
      </c>
      <c r="G2" s="4">
        <f t="shared" ref="G2:G15" si="5">ROUND((E2/C2),0)</f>
        <v>20632</v>
      </c>
      <c r="H2" s="4">
        <f t="shared" ref="H2:H15" si="6">ROUND((E2/D2),0)</f>
        <v>17193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47.28*10.764</f>
        <v>508.92192</v>
      </c>
      <c r="Q2">
        <f t="shared" ref="Q2:Q10" si="9">P2/1.2</f>
        <v>424.10160000000002</v>
      </c>
      <c r="R2" s="2">
        <v>10500000</v>
      </c>
      <c r="S2" s="2" t="s">
        <v>86</v>
      </c>
    </row>
    <row r="3" spans="1:19" x14ac:dyDescent="0.25">
      <c r="A3" s="4">
        <v>2</v>
      </c>
      <c r="B3" s="4">
        <f t="shared" si="0"/>
        <v>564.93060000000003</v>
      </c>
      <c r="C3" s="4">
        <f t="shared" si="1"/>
        <v>677.91672000000005</v>
      </c>
      <c r="D3" s="4">
        <f t="shared" si="2"/>
        <v>813.50006400000007</v>
      </c>
      <c r="E3" s="5">
        <f t="shared" si="3"/>
        <v>14350000</v>
      </c>
      <c r="F3" s="4">
        <f t="shared" si="4"/>
        <v>25401</v>
      </c>
      <c r="G3" s="4">
        <f t="shared" si="5"/>
        <v>21168</v>
      </c>
      <c r="H3" s="4">
        <f t="shared" si="6"/>
        <v>17640</v>
      </c>
      <c r="I3" s="4">
        <f t="shared" si="7"/>
        <v>0</v>
      </c>
      <c r="J3" s="4">
        <f t="shared" si="8"/>
        <v>0</v>
      </c>
      <c r="O3">
        <v>0</v>
      </c>
      <c r="P3">
        <f>62.98*10.764</f>
        <v>677.91671999999994</v>
      </c>
      <c r="Q3">
        <f t="shared" si="9"/>
        <v>564.93060000000003</v>
      </c>
      <c r="R3" s="2">
        <v>14350000</v>
      </c>
      <c r="S3" s="2" t="s">
        <v>87</v>
      </c>
    </row>
    <row r="4" spans="1:19" x14ac:dyDescent="0.25">
      <c r="A4" s="4">
        <v>3</v>
      </c>
      <c r="B4" s="4">
        <f t="shared" si="0"/>
        <v>564.93060000000003</v>
      </c>
      <c r="C4" s="4">
        <f t="shared" si="1"/>
        <v>677.91672000000005</v>
      </c>
      <c r="D4" s="4">
        <f t="shared" si="2"/>
        <v>813.50006400000007</v>
      </c>
      <c r="E4" s="5">
        <f t="shared" si="3"/>
        <v>15200000</v>
      </c>
      <c r="F4" s="4">
        <f t="shared" si="4"/>
        <v>26906</v>
      </c>
      <c r="G4" s="78">
        <f t="shared" si="5"/>
        <v>22422</v>
      </c>
      <c r="H4" s="78">
        <f t="shared" si="6"/>
        <v>18685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>62.98*10.764</f>
        <v>677.91671999999994</v>
      </c>
      <c r="Q4" s="7">
        <f t="shared" si="9"/>
        <v>564.93060000000003</v>
      </c>
      <c r="R4" s="79">
        <v>15200000</v>
      </c>
      <c r="S4" s="79" t="s">
        <v>88</v>
      </c>
    </row>
    <row r="5" spans="1:19" x14ac:dyDescent="0.25">
      <c r="A5" s="4">
        <v>4</v>
      </c>
      <c r="B5" s="4">
        <f t="shared" si="0"/>
        <v>637.5</v>
      </c>
      <c r="C5" s="4">
        <f t="shared" si="1"/>
        <v>765</v>
      </c>
      <c r="D5" s="4">
        <f t="shared" si="2"/>
        <v>918</v>
      </c>
      <c r="E5" s="5">
        <f t="shared" si="3"/>
        <v>18000000</v>
      </c>
      <c r="F5" s="4">
        <f t="shared" si="4"/>
        <v>28235</v>
      </c>
      <c r="G5" s="78">
        <f t="shared" si="5"/>
        <v>23529</v>
      </c>
      <c r="H5" s="78">
        <f t="shared" si="6"/>
        <v>19608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v>765</v>
      </c>
      <c r="Q5" s="7">
        <f t="shared" si="9"/>
        <v>637.5</v>
      </c>
      <c r="R5" s="79">
        <v>18000000</v>
      </c>
      <c r="S5" s="2"/>
    </row>
    <row r="6" spans="1:19" x14ac:dyDescent="0.25">
      <c r="A6" s="4">
        <v>5</v>
      </c>
      <c r="B6" s="4">
        <f t="shared" si="0"/>
        <v>633.33333333333337</v>
      </c>
      <c r="C6" s="4">
        <f t="shared" si="1"/>
        <v>760</v>
      </c>
      <c r="D6" s="4">
        <f t="shared" si="2"/>
        <v>912</v>
      </c>
      <c r="E6" s="5">
        <f t="shared" si="3"/>
        <v>17500000</v>
      </c>
      <c r="F6" s="4">
        <f t="shared" si="4"/>
        <v>27632</v>
      </c>
      <c r="G6" s="78">
        <f t="shared" si="5"/>
        <v>23026</v>
      </c>
      <c r="H6" s="78">
        <f t="shared" si="6"/>
        <v>19189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v>760</v>
      </c>
      <c r="Q6" s="7">
        <f t="shared" si="9"/>
        <v>633.33333333333337</v>
      </c>
      <c r="R6" s="79">
        <v>17500000</v>
      </c>
      <c r="S6" s="2"/>
    </row>
    <row r="7" spans="1:19" x14ac:dyDescent="0.25">
      <c r="A7" s="4">
        <v>6</v>
      </c>
      <c r="B7" s="4">
        <f t="shared" si="0"/>
        <v>609.16666666666674</v>
      </c>
      <c r="C7" s="4">
        <f t="shared" si="1"/>
        <v>731.00000000000011</v>
      </c>
      <c r="D7" s="4">
        <f t="shared" si="2"/>
        <v>877.20000000000016</v>
      </c>
      <c r="E7" s="5">
        <f t="shared" si="3"/>
        <v>17500000</v>
      </c>
      <c r="F7" s="4">
        <f t="shared" si="4"/>
        <v>28728</v>
      </c>
      <c r="G7" s="78">
        <f t="shared" si="5"/>
        <v>23940</v>
      </c>
      <c r="H7" s="78">
        <f t="shared" si="6"/>
        <v>19950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v>731</v>
      </c>
      <c r="Q7" s="7">
        <f t="shared" si="9"/>
        <v>609.16666666666674</v>
      </c>
      <c r="R7" s="79">
        <v>17500000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ref="P8:P10" si="10">O8/1.2</f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89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90</v>
      </c>
      <c r="G27" s="57">
        <v>554</v>
      </c>
    </row>
    <row r="28" spans="1:19" s="10" customFormat="1" x14ac:dyDescent="0.25">
      <c r="C28" s="72" t="s">
        <v>74</v>
      </c>
      <c r="D28" s="72" t="s">
        <v>84</v>
      </c>
      <c r="F28" s="57" t="s">
        <v>85</v>
      </c>
      <c r="G28" s="57">
        <v>565</v>
      </c>
    </row>
    <row r="29" spans="1:19" s="10" customFormat="1" x14ac:dyDescent="0.25">
      <c r="C29" s="72" t="s">
        <v>1</v>
      </c>
      <c r="D29" s="72">
        <v>16000000</v>
      </c>
      <c r="F29" s="57" t="s">
        <v>71</v>
      </c>
      <c r="G29" s="57">
        <v>678</v>
      </c>
      <c r="H29" s="10">
        <f>G29/G28</f>
        <v>1.2</v>
      </c>
    </row>
    <row r="30" spans="1:19" s="10" customFormat="1" x14ac:dyDescent="0.25">
      <c r="F30" s="57" t="s">
        <v>72</v>
      </c>
      <c r="G30" s="57">
        <v>23500</v>
      </c>
    </row>
    <row r="31" spans="1:19" s="10" customFormat="1" x14ac:dyDescent="0.25">
      <c r="C31" s="75"/>
      <c r="D31" s="75"/>
      <c r="F31" s="75" t="s">
        <v>73</v>
      </c>
      <c r="G31" s="75">
        <f>G29*G30</f>
        <v>15933000</v>
      </c>
      <c r="H31" s="10">
        <f>G31/D29</f>
        <v>0.99581249999999999</v>
      </c>
    </row>
    <row r="32" spans="1:19" s="10" customFormat="1" x14ac:dyDescent="0.25">
      <c r="C32" s="75"/>
      <c r="D32" s="75"/>
      <c r="F32" s="75" t="s">
        <v>24</v>
      </c>
      <c r="G32" s="75">
        <f>G31*90%</f>
        <v>14339700</v>
      </c>
    </row>
    <row r="33" spans="3:7" s="10" customFormat="1" x14ac:dyDescent="0.25">
      <c r="C33" s="75"/>
      <c r="D33" s="75"/>
      <c r="F33" s="75" t="s">
        <v>25</v>
      </c>
      <c r="G33" s="75">
        <f>G31*80%</f>
        <v>12746400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2024-04-04T06:11:33Z</dcterms:modified>
</cp:coreProperties>
</file>