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M\Borivali East\TASLIMBANU JAFARALI\"/>
    </mc:Choice>
  </mc:AlternateContent>
  <xr:revisionPtr revIDLastSave="0" documentId="13_ncr:1_{7A7AE915-40EE-4058-926C-AF80F77E6472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Q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<sst xmlns="http://schemas.openxmlformats.org/spreadsheetml/2006/main" count="131" uniqueCount="89">
  <si>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</si>
  <si>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</si>
  <si>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</si>
  <si>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</si>
  <si>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</si>
  <si>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</si>
  <si>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</si>
  <si>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</si>
  <si>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</si>
  <si>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</si>
  <si>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</si>
  <si>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</si>
  <si>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</si>
  <si>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</si>
  <si>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</si>
  <si>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</si>
  <si>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</si>
  <si>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</si>
  <si>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</si>
  <si>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</si>
  <si>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</si>
  <si>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</si>
  <si>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</si>
  <si>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</si>
  <si>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</si>
  <si>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</si>
  <si>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</si>
  <si>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</si>
  <si>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</si>
  <si>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</si>
  <si>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</si>
  <si>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</si>
  <si>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</si>
  <si>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</si>
  <si>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</si>
  <si>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</si>
  <si>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</si>
  <si>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</si>
  <si>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</si>
  <si>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</si>
  <si>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</si>
  <si>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</si>
  <si>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</si>
  <si>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</si>
  <si>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</si>
  <si>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</si>
  <si>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</si>
  <si>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</si>
  <si>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</si>
  <si>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</si>
  <si>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</si>
  <si>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</si>
  <si>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</si>
  <si>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</si>
  <si>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</si>
  <si>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</si>
  <si>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</si>
  <si>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</si>
  <si>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</si>
  <si>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</si>
  <si>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</si>
  <si>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</si>
  <si>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</si>
  <si>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</si>
  <si>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</si>
  <si>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</si>
  <si>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</si>
  <si>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</si>
  <si>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</si>
  <si>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</si>
  <si>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</si>
  <si>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</si>
  <si>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</si>
  <si>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</si>
  <si>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</si>
  <si>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</si>
  <si>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</si>
  <si>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</si>
  <si>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</si>
  <si>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</si>
  <si>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</si>
  <si>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</si>
  <si>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IGR-14.02.23</t>
  </si>
  <si>
    <t>IGR-08.02.23</t>
  </si>
  <si>
    <t>IGR-19.01.22</t>
  </si>
  <si>
    <t>OC-2009</t>
  </si>
  <si>
    <t>ACA</t>
  </si>
  <si>
    <t>MCA</t>
  </si>
  <si>
    <t xml:space="preserve">Draft Agreement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</si>
</sst>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39FF9E-E097-4C26-B9A3-3F8000062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60586F-F0A9-4A9A-8EA2-913435FB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66A11F-4556-4C7C-A745-E079954F1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392792</xdr:colOff>
      <xdr:row>49</xdr:row>
      <xdr:rowOff>48861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E638D-C7F1-4F32-98F5-0DBC11EAE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42392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8A9C5-35D1-424E-B5E6-D7D9DFD1B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87E8BC-489F-43A6-B988-401D7C636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I25" sqref="I2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75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81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76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77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78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79</v>
      </c>
      <c r="C8" s="57">
        <f>C7*D13%</f>
        <v>272929.98499999999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80</v>
      </c>
      <c r="C9" s="62">
        <f>C6+C8</f>
        <v>302329.98499999999</v>
      </c>
      <c r="D9" s="63" t="s">
        <v>62</v>
      </c>
      <c r="E9" s="64">
        <f>C9/10.764</f>
        <v>28087.140932738759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2009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15</v>
      </c>
      <c r="D13" s="70">
        <f>D12-C13</f>
        <v>85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20000</v>
      </c>
      <c r="D3" s="24" t="s">
        <v>74</v>
      </c>
      <c r="E3" s="6" t="s">
        <v>86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17300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15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45</v>
      </c>
      <c r="D8" s="26">
        <v>2009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22.5</v>
      </c>
      <c r="D10" s="26"/>
      <c r="F10" s="19"/>
    </row>
    <row r="11" spans="1:6" x14ac:dyDescent="0.25">
      <c r="A11" s="16"/>
      <c r="B11" s="27"/>
      <c r="C11" s="28">
        <f>C10%</f>
        <v>0.22500000000000001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607.5</v>
      </c>
      <c r="D12" s="24"/>
      <c r="F12" s="19"/>
    </row>
    <row r="13" spans="1:6" x14ac:dyDescent="0.25">
      <c r="A13" s="16" t="s">
        <v>22</v>
      </c>
      <c r="B13" s="20"/>
      <c r="C13" s="21">
        <f>C6-C12</f>
        <v>2092.5</v>
      </c>
      <c r="D13" s="24"/>
      <c r="F13" s="19"/>
    </row>
    <row r="14" spans="1:6" x14ac:dyDescent="0.25">
      <c r="A14" s="16" t="s">
        <v>15</v>
      </c>
      <c r="B14" s="20"/>
      <c r="C14" s="21">
        <f>C5</f>
        <v>17300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C14+C13+0.5</f>
        <v>19393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225</v>
      </c>
      <c r="D18" s="26"/>
      <c r="F18" s="19"/>
    </row>
    <row r="19" spans="1:6" x14ac:dyDescent="0.25">
      <c r="A19" s="16" t="s">
        <v>73</v>
      </c>
      <c r="B19" s="6"/>
      <c r="C19" s="32">
        <f>C18*C16</f>
        <v>4363425</v>
      </c>
      <c r="D19" s="33"/>
      <c r="E19" s="70"/>
      <c r="F19" s="34"/>
    </row>
    <row r="20" spans="1:6" x14ac:dyDescent="0.25">
      <c r="A20" s="16" t="s">
        <v>24</v>
      </c>
      <c r="C20" s="35">
        <f>C19*90%</f>
        <v>3927082.5</v>
      </c>
      <c r="D20" s="32"/>
      <c r="F20" s="19"/>
    </row>
    <row r="21" spans="1:6" x14ac:dyDescent="0.25">
      <c r="A21" s="16" t="s">
        <v>25</v>
      </c>
      <c r="C21" s="35">
        <f>C19*80%</f>
        <v>3490740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607500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9090.46875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T9" sqref="T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225</v>
      </c>
      <c r="C2" s="4">
        <f t="shared" ref="C2:C16" si="1">B2*1.2</f>
        <v>270</v>
      </c>
      <c r="D2" s="4">
        <f t="shared" ref="D2:D16" si="2">C2*1.2</f>
        <v>324</v>
      </c>
      <c r="E2" s="5">
        <f t="shared" ref="E2:E16" si="3">R2</f>
        <v>3550000</v>
      </c>
      <c r="F2" s="78">
        <f t="shared" ref="F2:F15" si="4">ROUND((E2/B2),0)</f>
        <v>15778</v>
      </c>
      <c r="G2" s="78">
        <f t="shared" ref="G2:G15" si="5">ROUND((E2/C2),0)</f>
        <v>13148</v>
      </c>
      <c r="H2" s="78">
        <f t="shared" ref="H2:H15" si="6">ROUND((E2/D2),0)</f>
        <v>10957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225</v>
      </c>
      <c r="R2" s="79">
        <v>3550000</v>
      </c>
      <c r="S2" s="79" t="s">
        <v>82</v>
      </c>
    </row>
    <row r="3" spans="1:19" x14ac:dyDescent="0.25">
      <c r="A3" s="4">
        <v>2</v>
      </c>
      <c r="B3" s="4">
        <f t="shared" si="0"/>
        <v>225</v>
      </c>
      <c r="C3" s="4">
        <f t="shared" si="1"/>
        <v>270</v>
      </c>
      <c r="D3" s="4">
        <f t="shared" si="2"/>
        <v>324</v>
      </c>
      <c r="E3" s="5">
        <f t="shared" si="3"/>
        <v>3529000</v>
      </c>
      <c r="F3" s="4">
        <f t="shared" si="4"/>
        <v>15684</v>
      </c>
      <c r="G3" s="4">
        <f t="shared" si="5"/>
        <v>13070</v>
      </c>
      <c r="H3" s="4">
        <f t="shared" si="6"/>
        <v>10892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225</v>
      </c>
      <c r="R3" s="2">
        <v>3529000</v>
      </c>
      <c r="S3" s="2" t="s">
        <v>83</v>
      </c>
    </row>
    <row r="4" spans="1:19" x14ac:dyDescent="0.25">
      <c r="A4" s="4">
        <v>3</v>
      </c>
      <c r="B4" s="4">
        <f t="shared" si="0"/>
        <v>225</v>
      </c>
      <c r="C4" s="4">
        <f t="shared" si="1"/>
        <v>270</v>
      </c>
      <c r="D4" s="4">
        <f t="shared" si="2"/>
        <v>324</v>
      </c>
      <c r="E4" s="5">
        <f t="shared" si="3"/>
        <v>4629950</v>
      </c>
      <c r="F4" s="78">
        <f t="shared" si="4"/>
        <v>20578</v>
      </c>
      <c r="G4" s="78">
        <f t="shared" si="5"/>
        <v>17148</v>
      </c>
      <c r="H4" s="78">
        <f t="shared" si="6"/>
        <v>14290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v>270</v>
      </c>
      <c r="Q4" s="7">
        <f t="shared" ref="Q4:Q10" si="10">P4/1.2</f>
        <v>225</v>
      </c>
      <c r="R4" s="79">
        <v>4629950</v>
      </c>
      <c r="S4" s="79" t="s">
        <v>84</v>
      </c>
    </row>
    <row r="5" spans="1:19" x14ac:dyDescent="0.25">
      <c r="A5" s="4">
        <v>4</v>
      </c>
      <c r="B5" s="4">
        <f t="shared" si="0"/>
        <v>225</v>
      </c>
      <c r="C5" s="4">
        <f t="shared" si="1"/>
        <v>270</v>
      </c>
      <c r="D5" s="4">
        <f t="shared" si="2"/>
        <v>324</v>
      </c>
      <c r="E5" s="5">
        <f t="shared" si="3"/>
        <v>5200000</v>
      </c>
      <c r="F5" s="78">
        <f t="shared" si="4"/>
        <v>23111</v>
      </c>
      <c r="G5" s="78">
        <f t="shared" si="5"/>
        <v>19259</v>
      </c>
      <c r="H5" s="78">
        <f t="shared" si="6"/>
        <v>16049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225</v>
      </c>
      <c r="R5" s="79">
        <v>5200000</v>
      </c>
      <c r="S5" s="2"/>
    </row>
    <row r="6" spans="1:19" x14ac:dyDescent="0.25">
      <c r="A6" s="4">
        <v>5</v>
      </c>
      <c r="B6" s="4">
        <f t="shared" si="0"/>
        <v>230</v>
      </c>
      <c r="C6" s="4">
        <f t="shared" si="1"/>
        <v>276</v>
      </c>
      <c r="D6" s="4">
        <f t="shared" si="2"/>
        <v>331.2</v>
      </c>
      <c r="E6" s="5">
        <f t="shared" si="3"/>
        <v>4500000</v>
      </c>
      <c r="F6" s="78">
        <f t="shared" si="4"/>
        <v>19565</v>
      </c>
      <c r="G6" s="78">
        <f t="shared" si="5"/>
        <v>16304</v>
      </c>
      <c r="H6" s="78">
        <f t="shared" si="6"/>
        <v>13587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230</v>
      </c>
      <c r="R6" s="79">
        <v>4500000</v>
      </c>
      <c r="S6" s="2"/>
    </row>
    <row r="7" spans="1:19" x14ac:dyDescent="0.25">
      <c r="A7" s="4">
        <v>6</v>
      </c>
      <c r="B7" s="4">
        <f t="shared" si="0"/>
        <v>260</v>
      </c>
      <c r="C7" s="4">
        <f t="shared" si="1"/>
        <v>312</v>
      </c>
      <c r="D7" s="4">
        <f t="shared" si="2"/>
        <v>374.4</v>
      </c>
      <c r="E7" s="5">
        <f t="shared" si="3"/>
        <v>4200000</v>
      </c>
      <c r="F7" s="4">
        <f t="shared" si="4"/>
        <v>16154</v>
      </c>
      <c r="G7" s="4">
        <f t="shared" si="5"/>
        <v>13462</v>
      </c>
      <c r="H7" s="4">
        <f t="shared" si="6"/>
        <v>11218</v>
      </c>
      <c r="I7" s="4">
        <f t="shared" si="7"/>
        <v>0</v>
      </c>
      <c r="J7" s="4">
        <f t="shared" si="8"/>
        <v>0</v>
      </c>
      <c r="O7">
        <v>0</v>
      </c>
      <c r="P7">
        <v>312</v>
      </c>
      <c r="Q7">
        <f t="shared" si="10"/>
        <v>260</v>
      </c>
      <c r="R7" s="2">
        <v>4200000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87</v>
      </c>
      <c r="G27" s="57">
        <v>229</v>
      </c>
    </row>
    <row r="28" spans="1:19" s="10" customFormat="1" x14ac:dyDescent="0.25">
      <c r="C28" s="72" t="s">
        <v>88</v>
      </c>
      <c r="D28" s="72"/>
      <c r="F28" s="57" t="s">
        <v>86</v>
      </c>
      <c r="G28" s="57">
        <v>225</v>
      </c>
    </row>
    <row r="29" spans="1:19" s="10" customFormat="1" x14ac:dyDescent="0.25">
      <c r="C29" s="72" t="s">
        <v>1</v>
      </c>
      <c r="D29" s="72">
        <v>3900000</v>
      </c>
      <c r="F29" s="57" t="s">
        <v>71</v>
      </c>
      <c r="G29" s="57">
        <v>270</v>
      </c>
      <c r="H29" s="10">
        <f>G29/G28</f>
        <v>1.2</v>
      </c>
    </row>
    <row r="30" spans="1:19" s="10" customFormat="1" x14ac:dyDescent="0.25">
      <c r="F30" s="57" t="s">
        <v>72</v>
      </c>
      <c r="G30" s="57">
        <v>15000</v>
      </c>
    </row>
    <row r="31" spans="1:19" s="10" customFormat="1" x14ac:dyDescent="0.25">
      <c r="C31" s="75"/>
      <c r="D31" s="75"/>
      <c r="F31" s="75" t="s">
        <v>73</v>
      </c>
      <c r="G31" s="75">
        <f>G29*G30</f>
        <v>4050000</v>
      </c>
      <c r="H31" s="10">
        <f>G31/D29</f>
        <v>1.0384615384615385</v>
      </c>
    </row>
    <row r="32" spans="1:19" s="10" customFormat="1" x14ac:dyDescent="0.25">
      <c r="C32" s="75"/>
      <c r="D32" s="75"/>
      <c r="F32" s="75" t="s">
        <v>24</v>
      </c>
      <c r="G32" s="75">
        <f>G31*90%</f>
        <v>3645000</v>
      </c>
    </row>
    <row r="33" spans="3:7" s="10" customFormat="1" x14ac:dyDescent="0.25">
      <c r="C33" s="75"/>
      <c r="D33" s="75"/>
      <c r="F33" s="75" t="s">
        <v>25</v>
      </c>
      <c r="G33" s="75">
        <f>G31*80%</f>
        <v>3240000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>
      <c r="C36" s="75"/>
      <c r="D36" s="75"/>
    </row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="85" zoomScaleNormal="85" workbookViewId="0">
      <selection activeCell="AD28" sqref="AD2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2024-04-05T05:26:40Z</dcterms:modified>
</cp:coreProperties>
</file>