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DB27906A-EC09-424D-A12E-E7587722BC0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  <sheet name="Sheet6" sheetId="9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3" i="1" l="1"/>
  <c r="G13" i="1"/>
  <c r="G34" i="1"/>
  <c r="A34" i="1"/>
  <c r="C27" i="1"/>
  <c r="C26" i="1"/>
  <c r="E14" i="1"/>
  <c r="C18" i="1"/>
  <c r="C10" i="1"/>
  <c r="C11" i="1" s="1"/>
  <c r="C8" i="1"/>
  <c r="C6" i="1"/>
  <c r="C5" i="1"/>
  <c r="C14" i="1" s="1"/>
  <c r="C12" i="1" l="1"/>
  <c r="C13" i="1" s="1"/>
  <c r="C15" i="1" s="1"/>
  <c r="C17" i="1" s="1"/>
  <c r="C35" i="1"/>
  <c r="C34" i="1"/>
  <c r="C33" i="1"/>
  <c r="C19" i="1" l="1"/>
  <c r="D17" i="1"/>
  <c r="I4" i="1"/>
  <c r="I5" i="1" s="1"/>
  <c r="I29" i="1"/>
  <c r="C36" i="1" l="1"/>
  <c r="I28" i="1" l="1"/>
  <c r="I25" i="1" l="1"/>
  <c r="I30" i="1"/>
  <c r="F25" i="1"/>
  <c r="G25" i="1" l="1"/>
  <c r="F26" i="1"/>
  <c r="G26" i="1"/>
  <c r="F27" i="1"/>
  <c r="G27" i="1"/>
  <c r="F28" i="1"/>
  <c r="G28" i="1"/>
  <c r="F29" i="1"/>
  <c r="G29" i="1"/>
  <c r="F30" i="1"/>
  <c r="G30" i="1"/>
  <c r="F31" i="1"/>
  <c r="G31" i="1"/>
  <c r="F33" i="1"/>
  <c r="G33" i="1" s="1"/>
  <c r="F34" i="1"/>
  <c r="G35" i="1"/>
  <c r="H33" i="1" l="1"/>
  <c r="I26" i="1" l="1"/>
  <c r="H30" i="1" l="1"/>
  <c r="H29" i="1"/>
  <c r="H31" i="1"/>
  <c r="H25" i="1" l="1"/>
  <c r="H34" i="1" l="1"/>
  <c r="H26" i="1"/>
  <c r="H27" i="1"/>
  <c r="H28" i="1"/>
  <c r="G3" i="1" l="1"/>
</calcChain>
</file>

<file path=xl/sharedStrings.xml><?xml version="1.0" encoding="utf-8"?>
<sst xmlns="http://schemas.openxmlformats.org/spreadsheetml/2006/main" count="28" uniqueCount="27">
  <si>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</si>
  <si>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</si>
  <si>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</si>
  <si>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</si>
  <si>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</si>
  <si>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</si>
  <si>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</si>
  <si>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</si>
  <si>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</si>
  <si>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</si>
  <si>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</si>
  <si>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</si>
  <si>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</si>
  <si>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</si>
  <si>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</si>
  <si>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</si>
  <si>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</si>
  <si>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</si>
  <si>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</si>
  <si>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</si>
  <si>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</si>
  <si>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Value / RV</t>
  </si>
  <si>
    <t>Area</t>
  </si>
  <si>
    <t>Agreement carpet area</t>
  </si>
  <si>
    <t>Built up area</t>
  </si>
  <si>
    <t xml:space="preserve">Flat No. </t>
  </si>
  <si>
    <t>Measurement Carpet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</si>
</sst>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5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0" fontId="8" fillId="0" borderId="0" xfId="2" applyFill="1" applyBorder="1" applyAlignment="1" applyProtection="1"/>
    <xf numFmtId="0" fontId="10" fillId="0" borderId="1" xfId="0" applyFont="1" applyBorder="1"/>
    <xf numFmtId="0" fontId="11" fillId="0" borderId="1" xfId="0" applyFont="1" applyBorder="1" applyAlignment="1">
      <alignment horizontal="center"/>
    </xf>
    <xf numFmtId="43" fontId="10" fillId="0" borderId="1" xfId="0" applyNumberFormat="1" applyFont="1" applyBorder="1"/>
    <xf numFmtId="0" fontId="10" fillId="0" borderId="1" xfId="0" applyFont="1" applyBorder="1" applyAlignment="1">
      <alignment wrapText="1"/>
    </xf>
    <xf numFmtId="0" fontId="12" fillId="0" borderId="1" xfId="0" applyFont="1" applyBorder="1"/>
    <xf numFmtId="0" fontId="10" fillId="0" borderId="1" xfId="1" applyNumberFormat="1" applyFont="1" applyBorder="1"/>
    <xf numFmtId="43" fontId="10" fillId="0" borderId="1" xfId="1" applyFont="1" applyBorder="1"/>
    <xf numFmtId="0" fontId="11" fillId="0" borderId="1" xfId="0" applyFont="1" applyBorder="1"/>
    <xf numFmtId="0" fontId="0" fillId="0" borderId="6" xfId="0" applyBorder="1"/>
    <xf numFmtId="43" fontId="0" fillId="0" borderId="6" xfId="0" applyNumberFormat="1" applyBorder="1"/>
    <xf numFmtId="0" fontId="11" fillId="0" borderId="1" xfId="0" applyFont="1" applyBorder="1" applyAlignment="1">
      <alignment horizontal="center" wrapText="1"/>
    </xf>
    <xf numFmtId="43" fontId="12" fillId="0" borderId="1" xfId="1" applyFont="1" applyFill="1" applyBorder="1"/>
    <xf numFmtId="10" fontId="12" fillId="0" borderId="1" xfId="0" applyNumberFormat="1" applyFont="1" applyBorder="1"/>
    <xf numFmtId="164" fontId="0" fillId="0" borderId="0" xfId="1" applyNumberFormat="1" applyFont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10" fontId="2" fillId="0" borderId="0" xfId="0" applyNumberFormat="1" applyFont="1"/>
    <xf numFmtId="0" fontId="0" fillId="0" borderId="0" xfId="0" applyAlignment="1">
      <alignment wrapText="1"/>
    </xf>
    <xf numFmtId="2" fontId="0" fillId="0" borderId="0" xfId="1" applyNumberFormat="1" applyFont="1" applyBorder="1"/>
    <xf numFmtId="43" fontId="0" fillId="0" borderId="0" xfId="1" applyFont="1" applyBorder="1"/>
    <xf numFmtId="43" fontId="9" fillId="0" borderId="0" xfId="0" applyNumberFormat="1" applyFont="1"/>
    <xf numFmtId="43" fontId="14" fillId="0" borderId="0" xfId="0" applyNumberFormat="1" applyFont="1"/>
    <xf numFmtId="10" fontId="10" fillId="0" borderId="1" xfId="1" applyNumberFormat="1" applyFont="1" applyBorder="1"/>
    <xf numFmtId="0" fontId="13" fillId="0" borderId="1" xfId="0" applyFont="1" applyBorder="1"/>
    <xf numFmtId="0" fontId="13" fillId="0" borderId="1" xfId="0" applyFont="1" applyFill="1" applyBorder="1"/>
    <xf numFmtId="43" fontId="11" fillId="0" borderId="1" xfId="0" applyNumberFormat="1" applyFont="1" applyFill="1" applyBorder="1"/>
    <xf numFmtId="43" fontId="13" fillId="0" borderId="1" xfId="0" applyNumberFormat="1" applyFont="1" applyFill="1" applyBorder="1"/>
    <xf numFmtId="43" fontId="0" fillId="0" borderId="0" xfId="0" applyNumberFormat="1" applyFill="1"/>
    <xf numFmtId="43" fontId="2" fillId="0" borderId="0" xfId="0" applyNumberFormat="1" applyFont="1" applyFill="1"/>
    <xf numFmtId="0" fontId="11" fillId="0" borderId="1" xfId="0" applyFont="1" applyFill="1" applyBorder="1"/>
    <xf numFmtId="0" fontId="0" fillId="0" borderId="0" xfId="0" applyFill="1"/>
    <xf numFmtId="43" fontId="7" fillId="0" borderId="0" xfId="0" applyNumberFormat="1" applyFont="1" applyFill="1"/>
    <xf numFmtId="43" fontId="6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52</xdr:row>
      <xdr:rowOff>0</xdr:rowOff>
    </xdr:from>
    <xdr:to>
      <xdr:col>18</xdr:col>
      <xdr:colOff>19050</xdr:colOff>
      <xdr:row>90</xdr:row>
      <xdr:rowOff>46083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F85AB8B-A4BC-4FDC-8FA4-77B55B4413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906000"/>
          <a:ext cx="10991850" cy="7285083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468407</xdr:colOff>
      <xdr:row>43</xdr:row>
      <xdr:rowOff>144038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6932D6A-619B-49EC-A51C-984F9E662D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2050807" cy="83355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96965</xdr:colOff>
      <xdr:row>45</xdr:row>
      <xdr:rowOff>86933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1C84B17-4AE1-46B4-B3C2-CFB65ABE3E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288965" cy="8659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11313</xdr:colOff>
      <xdr:row>44</xdr:row>
      <xdr:rowOff>20223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2320E93-8D35-459A-9BAC-AB869FB5E4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812913" cy="84022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439487</xdr:colOff>
      <xdr:row>37</xdr:row>
      <xdr:rowOff>48615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AEA561A-683F-4F73-A61A-62A0CE0F80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583487" cy="70971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2"/>
  <sheetViews>
    <sheetView tabSelected="1" zoomScaleNormal="100" workbookViewId="0">
      <selection activeCell="E19" sqref="E19"/>
    </sheetView>
  </sheetViews>
  <sheetFormatPr defaultRowHeight="15" x14ac:dyDescent="0.25"/>
  <cols>
    <col min="1" max="1" width="21.7109375" bestFit="1" customWidth="1"/>
    <col min="2" max="2" width="15.5703125" style="10" bestFit="1" customWidth="1"/>
    <col min="3" max="3" width="18.28515625" bestFit="1" customWidth="1"/>
    <col min="4" max="4" width="28.140625" bestFit="1" customWidth="1"/>
    <col min="5" max="5" width="21.7109375" bestFit="1" customWidth="1"/>
    <col min="6" max="6" width="18.85546875" bestFit="1" customWidth="1"/>
    <col min="7" max="7" width="19.85546875" bestFit="1" customWidth="1"/>
    <col min="8" max="8" width="15.4257812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3" x14ac:dyDescent="0.25">
      <c r="A1" s="2"/>
      <c r="B1" s="14"/>
      <c r="E1" s="2"/>
      <c r="F1" s="3"/>
      <c r="G1" s="3"/>
    </row>
    <row r="2" spans="1:13" ht="16.5" x14ac:dyDescent="0.3">
      <c r="A2" s="19" t="s">
        <v>25</v>
      </c>
      <c r="B2" s="29"/>
      <c r="C2" s="20"/>
      <c r="D2" s="10"/>
      <c r="E2" t="s">
        <v>13</v>
      </c>
    </row>
    <row r="3" spans="1:13" ht="16.5" x14ac:dyDescent="0.3">
      <c r="A3" s="19" t="s">
        <v>0</v>
      </c>
      <c r="B3" s="30"/>
      <c r="C3" s="21">
        <v>18000</v>
      </c>
      <c r="D3" s="9"/>
      <c r="E3" s="4">
        <v>2001</v>
      </c>
      <c r="F3" s="5">
        <v>2024</v>
      </c>
      <c r="G3" s="6">
        <f>F3-E3</f>
        <v>23</v>
      </c>
      <c r="I3">
        <v>26250</v>
      </c>
      <c r="L3" s="5"/>
      <c r="M3" s="6"/>
    </row>
    <row r="4" spans="1:13" ht="33" x14ac:dyDescent="0.3">
      <c r="A4" s="22" t="s">
        <v>1</v>
      </c>
      <c r="B4" s="30"/>
      <c r="C4" s="21">
        <v>2800</v>
      </c>
      <c r="D4" s="9"/>
      <c r="E4" s="7"/>
      <c r="F4" s="5"/>
      <c r="G4" s="6"/>
      <c r="I4">
        <f>I3/100*115</f>
        <v>30187.5</v>
      </c>
      <c r="K4" s="39"/>
      <c r="L4" s="5"/>
      <c r="M4" s="6"/>
    </row>
    <row r="5" spans="1:13" ht="16.5" x14ac:dyDescent="0.3">
      <c r="A5" s="19" t="s">
        <v>2</v>
      </c>
      <c r="B5" s="30"/>
      <c r="C5" s="21">
        <f>C3-C4</f>
        <v>15200</v>
      </c>
      <c r="D5" s="9"/>
      <c r="E5" t="s">
        <v>23</v>
      </c>
      <c r="F5" t="s">
        <v>24</v>
      </c>
      <c r="G5" s="17"/>
      <c r="I5">
        <f>I4/10.764</f>
        <v>2804.4871794871797</v>
      </c>
      <c r="L5" s="5"/>
      <c r="M5" s="6"/>
    </row>
    <row r="6" spans="1:13" ht="16.5" x14ac:dyDescent="0.3">
      <c r="A6" s="19" t="s">
        <v>3</v>
      </c>
      <c r="B6" s="30"/>
      <c r="C6" s="21">
        <f>C4</f>
        <v>2800</v>
      </c>
      <c r="D6" s="9"/>
      <c r="F6" s="9">
        <v>424</v>
      </c>
      <c r="G6" s="17"/>
      <c r="H6" s="34"/>
      <c r="I6" s="34"/>
      <c r="L6" s="5"/>
      <c r="M6" s="6"/>
    </row>
    <row r="7" spans="1:13" ht="16.5" x14ac:dyDescent="0.3">
      <c r="A7" s="19" t="s">
        <v>4</v>
      </c>
      <c r="B7" s="23"/>
      <c r="C7" s="24">
        <v>23</v>
      </c>
      <c r="D7" s="1"/>
      <c r="G7" s="8"/>
      <c r="H7" s="34"/>
      <c r="I7" s="34"/>
      <c r="L7" s="35"/>
      <c r="M7" s="36"/>
    </row>
    <row r="8" spans="1:13" ht="16.5" x14ac:dyDescent="0.3">
      <c r="A8" s="19" t="s">
        <v>5</v>
      </c>
      <c r="B8" s="23"/>
      <c r="C8" s="24">
        <f>C9-C7</f>
        <v>37</v>
      </c>
      <c r="D8" s="32"/>
      <c r="E8" s="9"/>
      <c r="F8" s="16"/>
      <c r="G8" s="8"/>
      <c r="H8" s="34"/>
      <c r="I8" s="34"/>
      <c r="L8" s="35"/>
      <c r="M8" s="36"/>
    </row>
    <row r="9" spans="1:13" ht="16.5" x14ac:dyDescent="0.3">
      <c r="A9" s="19" t="s">
        <v>6</v>
      </c>
      <c r="B9" s="23"/>
      <c r="C9" s="24">
        <v>60</v>
      </c>
      <c r="D9" s="1"/>
      <c r="E9" s="37"/>
      <c r="F9" s="9"/>
      <c r="G9" s="16"/>
      <c r="H9" s="34"/>
      <c r="I9" s="34"/>
      <c r="J9" s="37"/>
      <c r="K9" s="37"/>
      <c r="L9" s="33"/>
      <c r="M9" s="36"/>
    </row>
    <row r="10" spans="1:13" ht="33" x14ac:dyDescent="0.3">
      <c r="A10" s="22" t="s">
        <v>7</v>
      </c>
      <c r="B10" s="23"/>
      <c r="C10" s="24">
        <f>90*C7/C9</f>
        <v>34.5</v>
      </c>
      <c r="D10" s="1"/>
      <c r="E10" s="16"/>
      <c r="F10" s="42"/>
      <c r="G10" s="16"/>
      <c r="H10" s="34"/>
      <c r="I10" s="34"/>
      <c r="J10" s="37"/>
      <c r="K10" s="37"/>
      <c r="L10" s="33"/>
      <c r="M10" s="36"/>
    </row>
    <row r="11" spans="1:13" ht="16.5" x14ac:dyDescent="0.3">
      <c r="A11" s="19"/>
      <c r="B11" s="31"/>
      <c r="C11" s="44">
        <f>C10%</f>
        <v>0.34499999999999997</v>
      </c>
      <c r="D11" s="40"/>
      <c r="G11" s="16"/>
      <c r="H11" s="34"/>
      <c r="I11" s="34"/>
      <c r="J11" s="37"/>
      <c r="K11" s="37"/>
      <c r="L11" s="33"/>
      <c r="M11" s="38"/>
    </row>
    <row r="12" spans="1:13" ht="16.5" x14ac:dyDescent="0.3">
      <c r="A12" s="19" t="s">
        <v>8</v>
      </c>
      <c r="B12" s="30"/>
      <c r="C12" s="25">
        <f>C6*C11</f>
        <v>965.99999999999989</v>
      </c>
      <c r="D12" s="41"/>
      <c r="E12" t="s">
        <v>26</v>
      </c>
      <c r="G12" s="16"/>
      <c r="H12" s="34"/>
      <c r="I12" s="34"/>
      <c r="J12" s="37"/>
      <c r="K12" s="37"/>
      <c r="L12" s="33"/>
      <c r="M12" s="6"/>
    </row>
    <row r="13" spans="1:13" ht="16.5" x14ac:dyDescent="0.3">
      <c r="A13" s="19" t="s">
        <v>9</v>
      </c>
      <c r="B13" s="30"/>
      <c r="C13" s="25">
        <f>C6-C12</f>
        <v>1834</v>
      </c>
      <c r="D13" s="41"/>
      <c r="E13">
        <v>358</v>
      </c>
      <c r="F13">
        <v>20000</v>
      </c>
      <c r="G13" s="16">
        <f>F13*E13</f>
        <v>7160000</v>
      </c>
      <c r="H13" s="54">
        <f>G13/424</f>
        <v>16886.792452830188</v>
      </c>
      <c r="I13" s="34"/>
      <c r="J13" s="37"/>
      <c r="K13" s="37"/>
      <c r="L13" s="33"/>
      <c r="M13" s="6"/>
    </row>
    <row r="14" spans="1:13" ht="16.5" x14ac:dyDescent="0.3">
      <c r="A14" s="19" t="s">
        <v>2</v>
      </c>
      <c r="B14" s="30"/>
      <c r="C14" s="21">
        <f>C5</f>
        <v>15200</v>
      </c>
      <c r="D14" s="9"/>
      <c r="E14">
        <f>E13*1.2</f>
        <v>429.59999999999997</v>
      </c>
      <c r="G14" s="16"/>
      <c r="H14" s="34"/>
      <c r="I14" s="34"/>
      <c r="J14" s="37"/>
      <c r="K14" s="37"/>
      <c r="L14" s="33"/>
      <c r="M14" s="6"/>
    </row>
    <row r="15" spans="1:13" ht="16.5" x14ac:dyDescent="0.3">
      <c r="A15" s="19" t="s">
        <v>10</v>
      </c>
      <c r="B15" s="30"/>
      <c r="C15" s="21">
        <f>C14+C13</f>
        <v>17034</v>
      </c>
      <c r="D15" s="9"/>
      <c r="G15" s="16"/>
      <c r="H15" s="37"/>
      <c r="I15" s="37"/>
      <c r="J15" s="37"/>
      <c r="K15" s="37"/>
      <c r="L15" s="33"/>
      <c r="M15" s="6"/>
    </row>
    <row r="16" spans="1:13" ht="16.5" x14ac:dyDescent="0.3">
      <c r="A16" s="19" t="s">
        <v>22</v>
      </c>
      <c r="B16" s="26"/>
      <c r="C16" s="45">
        <v>424</v>
      </c>
      <c r="D16" s="9"/>
      <c r="E16" s="8"/>
      <c r="F16" s="8"/>
      <c r="G16" s="8"/>
      <c r="H16" s="9"/>
      <c r="M16" s="36"/>
    </row>
    <row r="17" spans="1:14" ht="16.5" x14ac:dyDescent="0.3">
      <c r="A17" s="46" t="s">
        <v>21</v>
      </c>
      <c r="B17" s="47"/>
      <c r="C17" s="48">
        <f>C16*C15</f>
        <v>7222416</v>
      </c>
      <c r="D17" s="49">
        <f>C17*75%</f>
        <v>5416812</v>
      </c>
      <c r="E17" s="50"/>
      <c r="F17" s="43"/>
      <c r="G17" s="8"/>
      <c r="H17" s="9"/>
      <c r="M17" s="8"/>
      <c r="N17" s="9"/>
    </row>
    <row r="18" spans="1:14" ht="16.5" x14ac:dyDescent="0.3">
      <c r="A18" s="46" t="s">
        <v>12</v>
      </c>
      <c r="B18" s="47"/>
      <c r="C18" s="48">
        <f>424*C4</f>
        <v>1187200</v>
      </c>
      <c r="D18" s="49"/>
      <c r="E18" s="49"/>
      <c r="F18" s="8"/>
    </row>
    <row r="19" spans="1:14" ht="16.5" x14ac:dyDescent="0.3">
      <c r="A19" s="51" t="s">
        <v>16</v>
      </c>
      <c r="B19" s="47"/>
      <c r="C19" s="47">
        <f>C17*0.025/12</f>
        <v>15046.700000000003</v>
      </c>
      <c r="D19" s="49"/>
      <c r="E19" s="49"/>
      <c r="F19" s="8"/>
    </row>
    <row r="20" spans="1:14" x14ac:dyDescent="0.25">
      <c r="A20" s="52"/>
      <c r="B20" s="53"/>
      <c r="C20" s="52"/>
      <c r="D20" s="52"/>
      <c r="E20" s="52"/>
    </row>
    <row r="21" spans="1:14" x14ac:dyDescent="0.25">
      <c r="B21" s="15"/>
    </row>
    <row r="23" spans="1:14" x14ac:dyDescent="0.25">
      <c r="C23" t="s">
        <v>14</v>
      </c>
    </row>
    <row r="24" spans="1:14" x14ac:dyDescent="0.25">
      <c r="B24" s="12" t="s">
        <v>15</v>
      </c>
      <c r="C24" s="11" t="s">
        <v>20</v>
      </c>
      <c r="D24" s="11"/>
      <c r="E24" s="11" t="s">
        <v>11</v>
      </c>
      <c r="F24" s="11" t="s">
        <v>17</v>
      </c>
      <c r="G24" s="11" t="s">
        <v>18</v>
      </c>
      <c r="H24" s="11" t="s">
        <v>19</v>
      </c>
      <c r="I24" s="11"/>
    </row>
    <row r="25" spans="1:14" ht="17.25" x14ac:dyDescent="0.3">
      <c r="B25" s="12"/>
      <c r="C25" s="11">
        <v>390</v>
      </c>
      <c r="D25" s="11"/>
      <c r="E25" s="11">
        <v>7293000</v>
      </c>
      <c r="F25" s="13" t="e">
        <f t="shared" ref="F25:F31" si="0">E25/B25</f>
        <v>#DIV/0!</v>
      </c>
      <c r="G25" s="13">
        <f>E25/C25</f>
        <v>18700</v>
      </c>
      <c r="H25" s="13" t="e">
        <f>E25/#REF!</f>
        <v>#REF!</v>
      </c>
      <c r="I25" s="11" t="e">
        <f>C25/B25</f>
        <v>#DIV/0!</v>
      </c>
      <c r="J25" s="18"/>
    </row>
    <row r="26" spans="1:14" ht="17.25" x14ac:dyDescent="0.3">
      <c r="B26" s="12">
        <v>318</v>
      </c>
      <c r="C26" s="11">
        <f>B26*1.2</f>
        <v>381.59999999999997</v>
      </c>
      <c r="D26" s="11"/>
      <c r="E26" s="11">
        <v>6700000</v>
      </c>
      <c r="F26" s="13">
        <f t="shared" si="0"/>
        <v>21069.182389937108</v>
      </c>
      <c r="G26" s="13">
        <f>E26/C26</f>
        <v>17557.651991614257</v>
      </c>
      <c r="H26" s="13" t="e">
        <f>E26/#REF!</f>
        <v>#REF!</v>
      </c>
      <c r="I26" s="11">
        <f>C26/B26</f>
        <v>1.2</v>
      </c>
      <c r="J26" s="18"/>
    </row>
    <row r="27" spans="1:14" x14ac:dyDescent="0.25">
      <c r="B27" s="12">
        <v>410</v>
      </c>
      <c r="C27" s="11">
        <f>B27*1.2</f>
        <v>492</v>
      </c>
      <c r="D27" s="11"/>
      <c r="E27" s="13">
        <v>8500000</v>
      </c>
      <c r="F27" s="13">
        <f t="shared" si="0"/>
        <v>20731.707317073171</v>
      </c>
      <c r="G27" s="13">
        <f t="shared" ref="G27:G31" si="1">E27/C27</f>
        <v>17276.422764227642</v>
      </c>
      <c r="H27" s="13" t="e">
        <f>E27/#REF!</f>
        <v>#REF!</v>
      </c>
      <c r="I27" s="11"/>
    </row>
    <row r="28" spans="1:14" x14ac:dyDescent="0.25">
      <c r="B28" s="12"/>
      <c r="C28" s="11"/>
      <c r="D28" s="11"/>
      <c r="E28" s="13"/>
      <c r="F28" s="13" t="e">
        <f t="shared" si="0"/>
        <v>#DIV/0!</v>
      </c>
      <c r="G28" s="13" t="e">
        <f t="shared" si="1"/>
        <v>#DIV/0!</v>
      </c>
      <c r="H28" s="13" t="e">
        <f>E28/#REF!</f>
        <v>#REF!</v>
      </c>
      <c r="I28" s="11" t="e">
        <f>#REF!/B28</f>
        <v>#REF!</v>
      </c>
    </row>
    <row r="29" spans="1:14" x14ac:dyDescent="0.25">
      <c r="B29" s="12"/>
      <c r="C29" s="27"/>
      <c r="E29" s="28"/>
      <c r="F29" s="28" t="e">
        <f t="shared" si="0"/>
        <v>#DIV/0!</v>
      </c>
      <c r="G29" s="13" t="e">
        <f t="shared" si="1"/>
        <v>#DIV/0!</v>
      </c>
      <c r="H29" s="28" t="e">
        <f>E29/#REF!</f>
        <v>#REF!</v>
      </c>
      <c r="I29" s="11" t="e">
        <f>C29/B29</f>
        <v>#DIV/0!</v>
      </c>
    </row>
    <row r="30" spans="1:14" x14ac:dyDescent="0.25">
      <c r="E30" s="28"/>
      <c r="F30" s="28" t="e">
        <f t="shared" si="0"/>
        <v>#DIV/0!</v>
      </c>
      <c r="G30" s="28" t="e">
        <f t="shared" si="1"/>
        <v>#DIV/0!</v>
      </c>
      <c r="H30" s="28" t="e">
        <f>E30/#REF!</f>
        <v>#REF!</v>
      </c>
      <c r="I30" t="e">
        <f>#REF!/B30</f>
        <v>#REF!</v>
      </c>
    </row>
    <row r="31" spans="1:14" x14ac:dyDescent="0.25">
      <c r="E31" s="27"/>
      <c r="F31" s="28" t="e">
        <f t="shared" si="0"/>
        <v>#DIV/0!</v>
      </c>
      <c r="G31" s="28" t="e">
        <f t="shared" si="1"/>
        <v>#DIV/0!</v>
      </c>
      <c r="H31" s="28" t="e">
        <f>E31/#REF!</f>
        <v>#REF!</v>
      </c>
    </row>
    <row r="33" spans="1:8" x14ac:dyDescent="0.25">
      <c r="A33">
        <v>550</v>
      </c>
      <c r="B33" s="10">
        <v>7800000</v>
      </c>
      <c r="C33">
        <f>B33/A33</f>
        <v>14181.818181818182</v>
      </c>
      <c r="D33">
        <v>468000</v>
      </c>
      <c r="E33">
        <v>30000</v>
      </c>
      <c r="F33">
        <f>E33+D33+B33</f>
        <v>8298000</v>
      </c>
      <c r="G33">
        <f>F33/A33</f>
        <v>15087.272727272728</v>
      </c>
      <c r="H33" s="9" t="e">
        <f>F33/#REF!</f>
        <v>#REF!</v>
      </c>
    </row>
    <row r="34" spans="1:8" x14ac:dyDescent="0.25">
      <c r="A34">
        <f>51.97*10.764</f>
        <v>559.40508</v>
      </c>
      <c r="B34" s="10">
        <v>9500000</v>
      </c>
      <c r="C34">
        <f>B34/A34</f>
        <v>16982.327010687855</v>
      </c>
      <c r="D34">
        <v>570000</v>
      </c>
      <c r="E34">
        <v>30000</v>
      </c>
      <c r="F34">
        <f>E34+D34+B34</f>
        <v>10100000</v>
      </c>
      <c r="G34">
        <f>F34/A34</f>
        <v>18054.895032415508</v>
      </c>
      <c r="H34" s="9" t="e">
        <f>F34/#REF!</f>
        <v>#REF!</v>
      </c>
    </row>
    <row r="35" spans="1:8" x14ac:dyDescent="0.25">
      <c r="A35">
        <v>510</v>
      </c>
      <c r="B35" s="10">
        <v>5083750</v>
      </c>
      <c r="C35">
        <f>B35/A35</f>
        <v>9968.1372549019616</v>
      </c>
      <c r="G35" t="e">
        <f>F35/#REF!</f>
        <v>#REF!</v>
      </c>
    </row>
    <row r="36" spans="1:8" ht="15.75" x14ac:dyDescent="0.25">
      <c r="A36" s="33"/>
      <c r="C36" t="e">
        <f>B36/#REF!</f>
        <v>#REF!</v>
      </c>
    </row>
    <row r="37" spans="1:8" ht="15.75" x14ac:dyDescent="0.25">
      <c r="A37" s="33"/>
    </row>
    <row r="38" spans="1:8" ht="15.75" x14ac:dyDescent="0.25">
      <c r="A38" s="33"/>
    </row>
    <row r="39" spans="1:8" ht="15.75" x14ac:dyDescent="0.25">
      <c r="A39" s="33"/>
    </row>
    <row r="40" spans="1:8" ht="15.75" x14ac:dyDescent="0.25">
      <c r="A40" s="33"/>
    </row>
    <row r="41" spans="1:8" ht="15.75" x14ac:dyDescent="0.25">
      <c r="A41" s="33"/>
    </row>
    <row r="42" spans="1:8" ht="15.75" x14ac:dyDescent="0.25">
      <c r="A42" s="33"/>
    </row>
    <row r="62" spans="3:5" x14ac:dyDescent="0.25">
      <c r="C62" s="9"/>
      <c r="D62" s="9"/>
      <c r="E62" s="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>
      <selection activeCell="W20" sqref="W20"/>
    </sheetView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Sheet2</vt:lpstr>
      <vt:lpstr>Sheet3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2024-03-29T07:16:57Z</dcterms:modified>
</cp:coreProperties>
</file>