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Hemant\"/>
    </mc:Choice>
  </mc:AlternateContent>
  <bookViews>
    <workbookView xWindow="0" yWindow="0" windowWidth="19170" windowHeight="6990"/>
  </bookViews>
  <sheets>
    <sheet name="Valuation" sheetId="2" r:id="rId1"/>
    <sheet name="Sheet1" sheetId="3" r:id="rId2"/>
  </sheets>
  <calcPr calcId="162913"/>
</workbook>
</file>

<file path=xl/calcChain.xml><?xml version="1.0" encoding="utf-8"?>
<calcChain xmlns="http://schemas.openxmlformats.org/spreadsheetml/2006/main">
  <c r="H15" i="2" l="1"/>
  <c r="H17" i="2" s="1"/>
  <c r="G22" i="2" l="1"/>
  <c r="C8" i="2" s="1"/>
  <c r="I3" i="2" l="1"/>
  <c r="K2" i="2" s="1"/>
  <c r="O8" i="2"/>
  <c r="H8" i="2"/>
  <c r="J8" i="2" s="1"/>
  <c r="K8" i="2" s="1"/>
  <c r="L8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N8" i="2" l="1"/>
  <c r="N11" i="2" s="1"/>
  <c r="F16" i="2"/>
  <c r="O11" i="2"/>
  <c r="I9" i="2"/>
  <c r="I10" i="2"/>
  <c r="I8" i="2"/>
  <c r="M9" i="2"/>
  <c r="M10" i="2"/>
  <c r="M8" i="2" l="1"/>
  <c r="M11" i="2" s="1"/>
  <c r="G16" i="2"/>
  <c r="G17" i="2" s="1"/>
  <c r="F17" i="2"/>
  <c r="C21" i="2"/>
  <c r="C27" i="2" s="1"/>
  <c r="C16" i="2"/>
  <c r="C26" i="2" s="1"/>
  <c r="C4" i="2"/>
  <c r="C24" i="2" s="1"/>
  <c r="J2" i="2"/>
  <c r="L2" i="2" s="1"/>
  <c r="C31" i="2" l="1"/>
  <c r="C32" i="2" s="1"/>
  <c r="C25" i="2" l="1"/>
  <c r="C28" i="2" s="1"/>
  <c r="L4" i="2"/>
  <c r="P4" i="2" l="1"/>
  <c r="R4" i="2" s="1"/>
  <c r="P3" i="2"/>
  <c r="C30" i="2"/>
  <c r="P2" i="2"/>
  <c r="R2" i="2" s="1"/>
  <c r="C29" i="2"/>
  <c r="R3" i="2" l="1"/>
</calcChain>
</file>

<file path=xl/sharedStrings.xml><?xml version="1.0" encoding="utf-8"?>
<sst xmlns="http://schemas.openxmlformats.org/spreadsheetml/2006/main" count="59" uniqueCount="47">
  <si>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</si>
  <si>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</si>
  <si>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</si>
  <si>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</si>
  <si>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</si>
  <si>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</si>
  <si>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</si>
  <si>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</si>
  <si>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</si>
  <si>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</si>
  <si>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</si>
  <si>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</si>
  <si>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</si>
  <si>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</si>
  <si>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</si>
  <si>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</si>
  <si>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</si>
  <si>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</si>
  <si>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</si>
  <si>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</si>
  <si>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</si>
  <si>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</si>
  <si>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</si>
  <si>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</si>
  <si>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</si>
  <si>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</si>
  <si>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</si>
  <si>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</si>
  <si>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</si>
  <si>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</si>
  <si>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</si>
  <si>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</si>
  <si>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</si>
  <si>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</si>
  <si>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</si>
  <si>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</si>
  <si>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</si>
  <si>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</si>
  <si>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</si>
  <si>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</si>
  <si>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</si>
  <si>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Net Insurable Value</t>
  </si>
  <si>
    <t>Full Value</t>
  </si>
  <si>
    <t>(Sq. M. / Sq. Ft.)</t>
  </si>
  <si>
    <t>Sq. M. / Sq. Ft.</t>
  </si>
  <si>
    <t>Calculation Sheet As per Sanction Map</t>
  </si>
  <si>
    <t>Floors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</si>
</sst>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color rgb="FF00B050"/>
      <name val="Arial Narrow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6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/>
    <xf numFmtId="0" fontId="3" fillId="0" borderId="0" xfId="0" applyFont="1" applyAlignment="1">
      <alignment horizont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0" fontId="15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4" fontId="9" fillId="0" borderId="1" xfId="0" applyNumberFormat="1" applyFont="1" applyBorder="1"/>
    <xf numFmtId="2" fontId="9" fillId="0" borderId="1" xfId="0" applyNumberFormat="1" applyFont="1" applyBorder="1"/>
    <xf numFmtId="0" fontId="9" fillId="0" borderId="1" xfId="0" applyFont="1" applyBorder="1" applyAlignment="1">
      <alignment horizontal="center" vertical="top"/>
    </xf>
    <xf numFmtId="1" fontId="3" fillId="0" borderId="0" xfId="0" applyNumberFormat="1" applyFont="1" applyAlignment="1">
      <alignment vertical="top"/>
    </xf>
    <xf numFmtId="165" fontId="3" fillId="0" borderId="0" xfId="1" applyNumberFormat="1" applyFont="1" applyAlignment="1">
      <alignment vertical="top"/>
    </xf>
    <xf numFmtId="3" fontId="1" fillId="0" borderId="0" xfId="0" applyNumberFormat="1" applyFont="1" applyAlignment="1">
      <alignment vertical="top"/>
    </xf>
    <xf numFmtId="165" fontId="15" fillId="0" borderId="0" xfId="1" applyNumberFormat="1" applyFont="1" applyAlignment="1">
      <alignment vertical="top"/>
    </xf>
    <xf numFmtId="3" fontId="15" fillId="0" borderId="0" xfId="0" applyNumberFormat="1" applyFont="1" applyAlignment="1">
      <alignment vertical="top"/>
    </xf>
    <xf numFmtId="3" fontId="3" fillId="0" borderId="0" xfId="0" applyNumberFormat="1" applyFont="1" applyAlignment="1">
      <alignment vertical="top"/>
    </xf>
    <xf numFmtId="165" fontId="8" fillId="0" borderId="0" xfId="1" applyNumberFormat="1" applyFont="1"/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center" vertical="top" wrapText="1" shrinkToFit="1"/>
    </xf>
    <xf numFmtId="0" fontId="15" fillId="0" borderId="2" xfId="0" applyFont="1" applyBorder="1" applyAlignment="1">
      <alignment horizontal="center" vertical="top" wrapText="1" shrinkToFit="1"/>
    </xf>
    <xf numFmtId="0" fontId="15" fillId="0" borderId="4" xfId="0" applyFont="1" applyBorder="1" applyAlignment="1">
      <alignment horizontal="center" vertical="top" wrapText="1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66675</xdr:rowOff>
    </xdr:from>
    <xdr:to>
      <xdr:col>9</xdr:col>
      <xdr:colOff>209550</xdr:colOff>
      <xdr:row>36</xdr:row>
      <xdr:rowOff>142875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02" r="2492" b="5319"/>
        <a:stretch>
          <a:fillRect/>
        </a:stretch>
      </xdr:blipFill>
      <xdr:spPr bwMode="auto">
        <a:xfrm>
          <a:off x="0" y="3495675"/>
          <a:ext cx="5695950" cy="35052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9</xdr:col>
      <xdr:colOff>209550</xdr:colOff>
      <xdr:row>17</xdr:row>
      <xdr:rowOff>9525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967" r="1828" b="4787"/>
        <a:stretch>
          <a:fillRect/>
        </a:stretch>
      </xdr:blipFill>
      <xdr:spPr bwMode="auto">
        <a:xfrm>
          <a:off x="0" y="0"/>
          <a:ext cx="5695950" cy="32480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8"/>
  <sheetViews>
    <sheetView tabSelected="1" zoomScale="115" zoomScaleNormal="115" workbookViewId="0">
      <pane xSplit="2" ySplit="6" topLeftCell="C13" activePane="bottomRight" state="frozen"/>
      <selection pane="topRight" activeCell="C1" sqref="C1"/>
      <selection pane="bottomLeft" activeCell="A7" sqref="A7"/>
      <selection pane="bottomRight" activeCell="C32" sqref="C32"/>
    </sheetView>
  </sheetViews>
  <sheetFormatPr defaultRowHeight="16.5"/>
  <cols>
    <col min="1" max="1" width="9.140625" style="39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5.28515625" style="7" customWidth="1"/>
    <col min="10" max="10" width="13.85546875" style="1" bestFit="1" customWidth="1"/>
    <col min="11" max="11" width="15.42578125" style="7" bestFit="1" customWidth="1"/>
    <col min="12" max="12" width="14.140625" style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>
      <c r="B1" s="13" t="s">
        <v>13</v>
      </c>
      <c r="H1" s="7" t="s">
        <v>38</v>
      </c>
      <c r="K1" s="7" t="s">
        <v>25</v>
      </c>
      <c r="O1" s="7" t="s">
        <v>33</v>
      </c>
      <c r="R1" s="7" t="s">
        <v>33</v>
      </c>
    </row>
    <row r="2" spans="1:19">
      <c r="B2" s="23" t="s">
        <v>11</v>
      </c>
      <c r="C2" s="61">
        <v>1170</v>
      </c>
      <c r="D2" s="7" t="s">
        <v>44</v>
      </c>
      <c r="E2" s="4"/>
      <c r="F2" s="4"/>
      <c r="G2" s="25"/>
      <c r="H2" s="1" t="s">
        <v>39</v>
      </c>
      <c r="I2" s="61">
        <v>29000</v>
      </c>
      <c r="J2" s="61">
        <f>C2</f>
        <v>1170</v>
      </c>
      <c r="K2" s="61">
        <f>I3</f>
        <v>2694</v>
      </c>
      <c r="L2" s="51">
        <f>J2*K2</f>
        <v>3151980</v>
      </c>
      <c r="O2" s="58" t="s">
        <v>35</v>
      </c>
      <c r="P2" s="59">
        <f>C28</f>
        <v>7575750</v>
      </c>
      <c r="R2" s="20">
        <f>P2*0.025/12</f>
        <v>15782.8125</v>
      </c>
      <c r="S2" s="18" t="s">
        <v>34</v>
      </c>
    </row>
    <row r="3" spans="1:19">
      <c r="B3" s="24" t="s">
        <v>6</v>
      </c>
      <c r="C3" s="50">
        <v>5200</v>
      </c>
      <c r="D3" s="15"/>
      <c r="E3" s="26"/>
      <c r="F3" s="26"/>
      <c r="G3" s="15"/>
      <c r="H3" s="1" t="s">
        <v>40</v>
      </c>
      <c r="I3" s="61">
        <f>MROUND(I2/10.764,1)</f>
        <v>2694</v>
      </c>
      <c r="J3" s="61"/>
      <c r="K3" s="51"/>
      <c r="L3" s="51"/>
      <c r="O3" s="58" t="s">
        <v>35</v>
      </c>
      <c r="P3" s="59">
        <f>C28</f>
        <v>7575750</v>
      </c>
      <c r="Q3" s="7"/>
      <c r="R3" s="20">
        <f>P3*0.04/12</f>
        <v>25252.5</v>
      </c>
      <c r="S3" s="60" t="s">
        <v>36</v>
      </c>
    </row>
    <row r="4" spans="1:19">
      <c r="B4" s="31" t="s">
        <v>18</v>
      </c>
      <c r="C4" s="51">
        <f>ROUND((C2*C3),0)</f>
        <v>6084000</v>
      </c>
      <c r="F4" s="22"/>
      <c r="G4" s="22"/>
      <c r="I4" s="51"/>
      <c r="J4" s="61"/>
      <c r="K4" s="51"/>
      <c r="L4" s="51">
        <f>SUM(L2:L3)</f>
        <v>3151980</v>
      </c>
      <c r="O4" s="58" t="s">
        <v>35</v>
      </c>
      <c r="P4" s="59">
        <f>C28</f>
        <v>7575750</v>
      </c>
      <c r="Q4" s="7"/>
      <c r="R4" s="20">
        <f>P4*0.033/12</f>
        <v>20833.3125</v>
      </c>
      <c r="S4" s="18" t="s">
        <v>37</v>
      </c>
    </row>
    <row r="5" spans="1:19">
      <c r="B5" s="13" t="s">
        <v>14</v>
      </c>
    </row>
    <row r="6" spans="1:19" s="3" customFormat="1" ht="60">
      <c r="A6" s="40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41" t="s">
        <v>5</v>
      </c>
      <c r="H6" s="5" t="s">
        <v>29</v>
      </c>
      <c r="I6" s="5" t="s">
        <v>28</v>
      </c>
      <c r="J6" s="8" t="s">
        <v>3</v>
      </c>
      <c r="K6" s="8" t="s">
        <v>4</v>
      </c>
      <c r="L6" s="5" t="s">
        <v>16</v>
      </c>
      <c r="M6" s="42" t="s">
        <v>26</v>
      </c>
      <c r="N6" s="5" t="s">
        <v>17</v>
      </c>
      <c r="O6" s="5" t="s">
        <v>42</v>
      </c>
    </row>
    <row r="7" spans="1:19" s="3" customFormat="1" ht="15">
      <c r="A7" s="40"/>
      <c r="B7" s="4"/>
      <c r="C7" s="5" t="s">
        <v>43</v>
      </c>
      <c r="D7" s="4"/>
      <c r="E7" s="4"/>
      <c r="F7" s="4"/>
      <c r="G7" s="41" t="s">
        <v>31</v>
      </c>
      <c r="H7" s="5"/>
      <c r="I7" s="5"/>
      <c r="J7" s="8"/>
      <c r="K7" s="8"/>
      <c r="L7" s="8" t="s">
        <v>32</v>
      </c>
      <c r="M7" s="8" t="s">
        <v>32</v>
      </c>
      <c r="N7" s="8" t="s">
        <v>32</v>
      </c>
      <c r="O7" s="8" t="s">
        <v>32</v>
      </c>
    </row>
    <row r="8" spans="1:19" s="11" customFormat="1">
      <c r="A8" s="47">
        <v>1</v>
      </c>
      <c r="B8" s="44"/>
      <c r="C8" s="43">
        <f>C2</f>
        <v>1170</v>
      </c>
      <c r="D8" s="48">
        <v>2014</v>
      </c>
      <c r="E8" s="48">
        <v>2024</v>
      </c>
      <c r="F8" s="48">
        <v>60</v>
      </c>
      <c r="G8" s="52">
        <v>1500</v>
      </c>
      <c r="H8" s="53">
        <f t="shared" ref="H8" si="0">E8-D8</f>
        <v>10</v>
      </c>
      <c r="I8" s="53">
        <f t="shared" ref="I8" si="1">F8-H8</f>
        <v>50</v>
      </c>
      <c r="J8" s="15">
        <f t="shared" ref="J8" si="2">IF(H8&gt;=5,90*H8/F8,0)</f>
        <v>15</v>
      </c>
      <c r="K8" s="53">
        <f t="shared" ref="K8" si="3">G8/100*J8</f>
        <v>225</v>
      </c>
      <c r="L8" s="53">
        <f t="shared" ref="L8" si="4">ROUND((G8-K8),0)</f>
        <v>1275</v>
      </c>
      <c r="M8" s="53">
        <f t="shared" ref="M8" si="5">O8-N8</f>
        <v>263250</v>
      </c>
      <c r="N8" s="53">
        <f t="shared" ref="N8" si="6">ROUND((L8*C8),0)</f>
        <v>1491750</v>
      </c>
      <c r="O8" s="53">
        <f t="shared" ref="O8" si="7">ROUND((C8*G8),0)</f>
        <v>1755000</v>
      </c>
    </row>
    <row r="9" spans="1:19" s="11" customFormat="1">
      <c r="A9" s="49">
        <v>2</v>
      </c>
      <c r="B9" s="44"/>
      <c r="C9" s="43">
        <v>0</v>
      </c>
      <c r="D9" s="48">
        <v>0</v>
      </c>
      <c r="E9" s="48">
        <v>0</v>
      </c>
      <c r="F9" s="48">
        <v>60</v>
      </c>
      <c r="G9" s="52">
        <v>0</v>
      </c>
      <c r="H9" s="53">
        <f t="shared" ref="H9:H10" si="8">E9-D9</f>
        <v>0</v>
      </c>
      <c r="I9" s="53">
        <f t="shared" ref="I9:I10" si="9">F9-H9</f>
        <v>60</v>
      </c>
      <c r="J9" s="53">
        <f t="shared" ref="J9:J10" si="10">IF(H9&gt;=5,90*H9/F9,0)</f>
        <v>0</v>
      </c>
      <c r="K9" s="53">
        <f t="shared" ref="K9:K10" si="11">G9/100*J9</f>
        <v>0</v>
      </c>
      <c r="L9" s="53">
        <f t="shared" ref="L9:L10" si="12">ROUND((G9-K9),0)</f>
        <v>0</v>
      </c>
      <c r="M9" s="53">
        <f t="shared" ref="M9:M10" si="13">O9-N9</f>
        <v>0</v>
      </c>
      <c r="N9" s="53">
        <f t="shared" ref="N9:N10" si="14">ROUND((L9*C9),0)</f>
        <v>0</v>
      </c>
      <c r="O9" s="53">
        <f t="shared" ref="O9:O10" si="15">ROUND((C9*G9),0)</f>
        <v>0</v>
      </c>
    </row>
    <row r="10" spans="1:19" s="11" customFormat="1" ht="17.25" customHeight="1">
      <c r="A10" s="47">
        <v>3</v>
      </c>
      <c r="B10" s="44"/>
      <c r="C10" s="43">
        <v>0</v>
      </c>
      <c r="D10" s="48">
        <v>0</v>
      </c>
      <c r="E10" s="48">
        <v>0</v>
      </c>
      <c r="F10" s="48">
        <v>60</v>
      </c>
      <c r="G10" s="52">
        <v>0</v>
      </c>
      <c r="H10" s="53">
        <f t="shared" si="8"/>
        <v>0</v>
      </c>
      <c r="I10" s="53">
        <f t="shared" si="9"/>
        <v>60</v>
      </c>
      <c r="J10" s="53">
        <f t="shared" si="10"/>
        <v>0</v>
      </c>
      <c r="K10" s="53">
        <f t="shared" si="11"/>
        <v>0</v>
      </c>
      <c r="L10" s="53">
        <f t="shared" si="12"/>
        <v>0</v>
      </c>
      <c r="M10" s="53">
        <f t="shared" si="13"/>
        <v>0</v>
      </c>
      <c r="N10" s="53">
        <f t="shared" si="14"/>
        <v>0</v>
      </c>
      <c r="O10" s="53">
        <f t="shared" si="15"/>
        <v>0</v>
      </c>
    </row>
    <row r="11" spans="1:19">
      <c r="A11" s="24"/>
      <c r="B11" s="45"/>
      <c r="C11" s="46"/>
      <c r="D11" s="46"/>
      <c r="E11" s="46"/>
      <c r="F11" s="6"/>
      <c r="G11" s="53"/>
      <c r="H11" s="53"/>
      <c r="I11" s="53"/>
      <c r="J11" s="55"/>
      <c r="K11" s="53"/>
      <c r="L11" s="55"/>
      <c r="M11" s="53">
        <f>SUM(M8:M10)</f>
        <v>263250</v>
      </c>
      <c r="N11" s="53">
        <f>SUM(N8:N10)</f>
        <v>1491750</v>
      </c>
      <c r="O11" s="53">
        <f>SUM(O8:O10)</f>
        <v>1755000</v>
      </c>
    </row>
    <row r="12" spans="1:19">
      <c r="B12" s="10"/>
      <c r="C12" s="11"/>
      <c r="D12" s="11"/>
      <c r="E12" s="11"/>
      <c r="F12" s="12"/>
      <c r="G12" s="12"/>
      <c r="H12" s="12"/>
      <c r="I12" s="12"/>
      <c r="J12" s="11"/>
      <c r="K12" s="16"/>
      <c r="L12" s="17"/>
      <c r="M12" s="12"/>
      <c r="N12" s="27"/>
      <c r="O12" s="27"/>
    </row>
    <row r="13" spans="1:19">
      <c r="B13" s="74" t="s">
        <v>20</v>
      </c>
      <c r="C13" s="74"/>
      <c r="D13" s="11"/>
      <c r="E13" s="11"/>
      <c r="F13" s="12"/>
      <c r="G13" s="12"/>
      <c r="H13" s="63"/>
      <c r="I13" s="16"/>
      <c r="J13" s="17"/>
      <c r="K13" s="12"/>
      <c r="L13" s="27"/>
      <c r="M13" s="27"/>
      <c r="N13" s="1"/>
      <c r="O13" s="1"/>
    </row>
    <row r="14" spans="1:19">
      <c r="B14" s="23" t="s">
        <v>19</v>
      </c>
      <c r="C14" s="56"/>
      <c r="D14" s="11"/>
      <c r="E14" s="11"/>
      <c r="F14" s="62"/>
      <c r="G14" s="12"/>
      <c r="H14" s="16"/>
      <c r="I14" s="16"/>
      <c r="J14" s="17"/>
      <c r="K14" s="12"/>
      <c r="L14" s="27"/>
      <c r="M14" s="27"/>
      <c r="N14" s="1"/>
      <c r="O14" s="1"/>
    </row>
    <row r="15" spans="1:19">
      <c r="B15" s="24" t="s">
        <v>6</v>
      </c>
      <c r="C15" s="50"/>
      <c r="D15" s="11"/>
      <c r="E15" s="11"/>
      <c r="F15" s="62">
        <v>6500</v>
      </c>
      <c r="G15" s="72">
        <v>5200</v>
      </c>
      <c r="H15" s="69">
        <f>G15</f>
        <v>5200</v>
      </c>
      <c r="I15" s="16"/>
      <c r="J15" s="17"/>
      <c r="K15" s="12"/>
      <c r="L15" s="27"/>
      <c r="M15" s="27"/>
      <c r="N15" s="1"/>
      <c r="O15" s="1"/>
    </row>
    <row r="16" spans="1:19">
      <c r="B16" s="24" t="s">
        <v>7</v>
      </c>
      <c r="C16" s="54">
        <f>ROUND((C14*C15),0)</f>
        <v>0</v>
      </c>
      <c r="D16" s="11"/>
      <c r="E16" s="11"/>
      <c r="F16" s="71">
        <f>L8</f>
        <v>1275</v>
      </c>
      <c r="G16" s="72">
        <f>F16</f>
        <v>1275</v>
      </c>
      <c r="H16" s="11">
        <v>1500</v>
      </c>
      <c r="I16" s="16"/>
      <c r="J16" s="17"/>
      <c r="K16" s="12"/>
      <c r="L16" s="27"/>
      <c r="M16" s="27"/>
      <c r="N16" s="1"/>
      <c r="O16" s="1"/>
    </row>
    <row r="17" spans="1:15">
      <c r="B17" s="10"/>
      <c r="C17" s="11"/>
      <c r="D17" s="11"/>
      <c r="E17" s="11"/>
      <c r="F17" s="70">
        <f>F15-F16</f>
        <v>5225</v>
      </c>
      <c r="G17" s="12">
        <f>SUM(G15:G16)</f>
        <v>6475</v>
      </c>
      <c r="H17" s="69">
        <f>SUM(H15:H16)</f>
        <v>6700</v>
      </c>
      <c r="I17" s="16"/>
      <c r="J17" s="17"/>
      <c r="K17" s="12"/>
      <c r="L17" s="27"/>
      <c r="M17" s="27"/>
      <c r="N17" s="1"/>
      <c r="O17" s="1"/>
    </row>
    <row r="18" spans="1:15" ht="22.5" customHeight="1">
      <c r="B18" s="75" t="s">
        <v>15</v>
      </c>
      <c r="C18" s="76"/>
      <c r="D18" s="11"/>
      <c r="E18" s="11"/>
      <c r="F18" s="62"/>
      <c r="G18" s="12"/>
      <c r="H18" s="11"/>
      <c r="I18" s="12"/>
      <c r="J18" s="11"/>
      <c r="K18" s="12"/>
      <c r="L18" s="67"/>
      <c r="M18" s="68"/>
      <c r="N18" s="1"/>
      <c r="O18" s="1"/>
    </row>
    <row r="19" spans="1:15">
      <c r="B19" s="23" t="s">
        <v>11</v>
      </c>
      <c r="C19" s="56">
        <v>0</v>
      </c>
      <c r="E19" s="28"/>
      <c r="F19" s="62"/>
      <c r="G19" s="14"/>
      <c r="H19" s="1"/>
      <c r="J19" s="21"/>
      <c r="L19" s="7"/>
      <c r="N19" s="1"/>
      <c r="O19" s="1"/>
    </row>
    <row r="20" spans="1:15">
      <c r="B20" s="24" t="s">
        <v>6</v>
      </c>
      <c r="C20" s="50">
        <v>0</v>
      </c>
      <c r="D20" s="29"/>
      <c r="E20" s="22"/>
      <c r="F20" s="77" t="s">
        <v>45</v>
      </c>
      <c r="G20" s="78"/>
      <c r="H20" s="78"/>
      <c r="I20" s="78"/>
      <c r="J20" s="78"/>
      <c r="K20" s="79"/>
      <c r="L20" s="7"/>
      <c r="N20" s="1"/>
      <c r="O20" s="1"/>
    </row>
    <row r="21" spans="1:15">
      <c r="B21" s="24" t="s">
        <v>7</v>
      </c>
      <c r="C21" s="54">
        <f>ROUND((C19*C20),0)</f>
        <v>0</v>
      </c>
      <c r="D21" s="9"/>
      <c r="E21" s="9"/>
      <c r="F21" s="26" t="s">
        <v>46</v>
      </c>
      <c r="G21" s="66">
        <v>93.56</v>
      </c>
      <c r="H21" s="26"/>
      <c r="I21" s="26"/>
      <c r="J21" s="26"/>
      <c r="K21" s="26"/>
      <c r="L21" s="7"/>
      <c r="N21" s="1"/>
      <c r="O21" s="1"/>
    </row>
    <row r="22" spans="1:15">
      <c r="B22" s="39"/>
      <c r="C22" s="19"/>
      <c r="D22" s="9"/>
      <c r="E22" s="9"/>
      <c r="F22" s="26"/>
      <c r="G22" s="66">
        <f>G21*10.764</f>
        <v>1007.07984</v>
      </c>
      <c r="H22" s="26"/>
      <c r="I22" s="26"/>
      <c r="J22" s="26"/>
      <c r="K22" s="26"/>
      <c r="L22" s="7"/>
      <c r="N22" s="1"/>
      <c r="O22" s="1"/>
    </row>
    <row r="23" spans="1:15">
      <c r="C23" s="9" t="s">
        <v>22</v>
      </c>
      <c r="D23" s="9"/>
      <c r="E23" s="9"/>
      <c r="F23" s="26"/>
      <c r="G23" s="66"/>
      <c r="H23" s="26"/>
      <c r="I23" s="26"/>
      <c r="J23" s="26"/>
      <c r="K23" s="26"/>
      <c r="L23" s="7"/>
      <c r="N23" s="1"/>
      <c r="O23" s="1"/>
    </row>
    <row r="24" spans="1:15">
      <c r="B24" s="2" t="s">
        <v>13</v>
      </c>
      <c r="C24" s="51">
        <f>C4</f>
        <v>6084000</v>
      </c>
      <c r="D24" s="19"/>
      <c r="E24" s="19"/>
      <c r="F24" s="26"/>
      <c r="G24" s="64"/>
      <c r="H24" s="26"/>
      <c r="I24" s="26"/>
      <c r="J24" s="64"/>
      <c r="K24" s="26"/>
      <c r="L24" s="7"/>
      <c r="N24" s="1"/>
      <c r="O24" s="1"/>
    </row>
    <row r="25" spans="1:15">
      <c r="B25" s="2" t="s">
        <v>14</v>
      </c>
      <c r="C25" s="51">
        <f>N11</f>
        <v>1491750</v>
      </c>
      <c r="D25" s="19"/>
      <c r="E25" s="19"/>
      <c r="F25" s="64"/>
      <c r="G25" s="64"/>
      <c r="H25" s="26"/>
      <c r="I25" s="26"/>
      <c r="J25" s="64"/>
      <c r="K25" s="26"/>
      <c r="L25" s="7"/>
      <c r="N25" s="1"/>
      <c r="O25" s="1"/>
    </row>
    <row r="26" spans="1:15">
      <c r="B26" s="2" t="s">
        <v>21</v>
      </c>
      <c r="C26" s="51">
        <f>C16</f>
        <v>0</v>
      </c>
      <c r="D26" s="19"/>
      <c r="E26" s="19"/>
      <c r="F26" s="64"/>
      <c r="G26" s="64"/>
      <c r="H26" s="64"/>
      <c r="I26" s="64"/>
      <c r="J26" s="26"/>
      <c r="K26" s="26"/>
      <c r="L26" s="20"/>
    </row>
    <row r="27" spans="1:15">
      <c r="A27" s="1"/>
      <c r="B27" s="2" t="s">
        <v>12</v>
      </c>
      <c r="C27" s="51">
        <f>C21</f>
        <v>0</v>
      </c>
      <c r="D27" s="19"/>
      <c r="E27" s="19"/>
      <c r="F27" s="64"/>
      <c r="G27" s="64"/>
      <c r="H27" s="64"/>
      <c r="I27" s="64"/>
      <c r="J27" s="26"/>
      <c r="K27" s="26"/>
      <c r="L27" s="20"/>
    </row>
    <row r="28" spans="1:15">
      <c r="A28" s="1"/>
      <c r="B28" s="13" t="s">
        <v>8</v>
      </c>
      <c r="C28" s="57">
        <f>C24+C25+C26+C27</f>
        <v>7575750</v>
      </c>
      <c r="D28" s="18"/>
      <c r="F28" s="64"/>
      <c r="G28" s="26"/>
      <c r="H28" s="26"/>
      <c r="I28" s="26"/>
      <c r="J28" s="26"/>
      <c r="K28" s="26"/>
    </row>
    <row r="29" spans="1:15">
      <c r="A29" s="1"/>
      <c r="B29" s="13" t="s">
        <v>9</v>
      </c>
      <c r="C29" s="57">
        <f>MROUND(C28*90%,1)</f>
        <v>6818175</v>
      </c>
      <c r="D29" s="20"/>
      <c r="F29" s="64"/>
      <c r="G29" s="26"/>
      <c r="H29" s="65"/>
      <c r="I29" s="65"/>
      <c r="J29" s="26"/>
      <c r="K29" s="26"/>
    </row>
    <row r="30" spans="1:15">
      <c r="A30" s="1"/>
      <c r="B30" s="13" t="s">
        <v>10</v>
      </c>
      <c r="C30" s="57">
        <f>MROUND(C28*80%,1)</f>
        <v>6060600</v>
      </c>
      <c r="D30" s="20"/>
      <c r="F30" s="18"/>
      <c r="H30" s="32"/>
      <c r="I30" s="32"/>
    </row>
    <row r="31" spans="1:15">
      <c r="A31" s="1"/>
      <c r="B31" s="2" t="s">
        <v>24</v>
      </c>
      <c r="C31" s="51">
        <f>O11</f>
        <v>1755000</v>
      </c>
      <c r="D31" s="30"/>
      <c r="O31" s="33"/>
    </row>
    <row r="32" spans="1:15">
      <c r="A32" s="1"/>
      <c r="B32" s="13" t="s">
        <v>41</v>
      </c>
      <c r="C32" s="73">
        <f>MROUND(C31*0.85,1)</f>
        <v>1491750</v>
      </c>
      <c r="O32" s="33"/>
    </row>
    <row r="33" spans="1:15">
      <c r="A33" s="1"/>
      <c r="O33" s="33"/>
    </row>
    <row r="34" spans="1:15">
      <c r="A34" s="1"/>
      <c r="L34" s="34"/>
      <c r="O34" s="33"/>
    </row>
    <row r="35" spans="1:15">
      <c r="A35" s="1"/>
      <c r="L35" s="34"/>
      <c r="O35" s="33"/>
    </row>
    <row r="36" spans="1:15">
      <c r="A36" s="1"/>
      <c r="H36" s="32"/>
      <c r="I36" s="32"/>
      <c r="L36" s="34"/>
      <c r="O36" s="33"/>
    </row>
    <row r="37" spans="1:15">
      <c r="A37" s="1"/>
      <c r="L37" s="34"/>
      <c r="O37" s="33"/>
    </row>
    <row r="38" spans="1:15">
      <c r="A38" s="1"/>
      <c r="L38" s="34"/>
      <c r="O38" s="33"/>
    </row>
    <row r="39" spans="1:15">
      <c r="A39" s="1"/>
      <c r="L39" s="34"/>
      <c r="O39" s="33"/>
    </row>
    <row r="40" spans="1:15">
      <c r="A40" s="1"/>
      <c r="L40" s="34"/>
      <c r="O40" s="33"/>
    </row>
    <row r="41" spans="1:15">
      <c r="A41" s="1"/>
    </row>
    <row r="42" spans="1:15">
      <c r="A42" s="1"/>
    </row>
    <row r="43" spans="1:15">
      <c r="A43" s="1"/>
      <c r="B43" s="1"/>
    </row>
    <row r="44" spans="1:15">
      <c r="A44" s="1"/>
      <c r="B44" s="1"/>
    </row>
    <row r="45" spans="1:15">
      <c r="A45" s="1"/>
      <c r="B45" s="1"/>
    </row>
    <row r="46" spans="1:15">
      <c r="A46" s="1"/>
      <c r="B46" s="1"/>
    </row>
    <row r="47" spans="1:15">
      <c r="A47" s="1"/>
      <c r="B47" s="1"/>
    </row>
    <row r="48" spans="1:15">
      <c r="A48" s="1"/>
      <c r="B48" s="1"/>
    </row>
    <row r="49" spans="1:10">
      <c r="A49" s="1"/>
      <c r="B49" s="1"/>
    </row>
    <row r="50" spans="1:10">
      <c r="A50" s="1"/>
      <c r="B50" s="1"/>
    </row>
    <row r="51" spans="1:10">
      <c r="A51" s="1"/>
      <c r="B51" s="1"/>
    </row>
    <row r="52" spans="1:10">
      <c r="A52" s="1"/>
      <c r="B52" s="1"/>
      <c r="F52" s="35"/>
      <c r="G52" s="35"/>
      <c r="H52" s="35"/>
      <c r="I52" s="35"/>
      <c r="J52" s="13"/>
    </row>
    <row r="53" spans="1:10">
      <c r="A53" s="1"/>
      <c r="B53" s="1"/>
      <c r="F53" s="33"/>
      <c r="G53" s="1"/>
      <c r="H53" s="33"/>
      <c r="I53" s="33"/>
    </row>
    <row r="54" spans="1:10">
      <c r="A54" s="1"/>
      <c r="B54" s="1"/>
      <c r="F54" s="33"/>
      <c r="G54" s="33"/>
      <c r="H54" s="36"/>
      <c r="I54" s="36"/>
    </row>
    <row r="55" spans="1:10">
      <c r="A55" s="1"/>
      <c r="B55" s="1"/>
      <c r="F55" s="33"/>
      <c r="G55" s="33"/>
      <c r="H55" s="33"/>
      <c r="I55" s="33"/>
    </row>
    <row r="56" spans="1:10">
      <c r="A56" s="1"/>
      <c r="B56" s="1"/>
      <c r="F56" s="33"/>
      <c r="G56" s="37"/>
      <c r="H56" s="33"/>
      <c r="I56" s="33"/>
    </row>
    <row r="57" spans="1:10">
      <c r="A57" s="1"/>
      <c r="B57" s="1"/>
      <c r="F57" s="33"/>
      <c r="G57" s="33"/>
      <c r="H57" s="33"/>
      <c r="I57" s="33"/>
    </row>
    <row r="58" spans="1:10">
      <c r="A58" s="1"/>
      <c r="B58" s="1"/>
      <c r="F58" s="33"/>
      <c r="G58" s="33"/>
      <c r="H58" s="33"/>
      <c r="I58" s="33"/>
    </row>
    <row r="59" spans="1:10">
      <c r="A59" s="1"/>
      <c r="B59" s="1"/>
      <c r="F59" s="33"/>
      <c r="G59" s="33"/>
      <c r="H59" s="33"/>
      <c r="I59" s="33"/>
    </row>
    <row r="60" spans="1:10">
      <c r="A60" s="1"/>
      <c r="B60" s="1"/>
      <c r="F60" s="33"/>
      <c r="G60" s="33"/>
      <c r="H60" s="33"/>
      <c r="I60" s="33"/>
    </row>
    <row r="61" spans="1:10">
      <c r="A61" s="1"/>
      <c r="B61" s="1"/>
      <c r="F61" s="33"/>
      <c r="G61" s="33"/>
      <c r="H61" s="33"/>
      <c r="I61" s="33"/>
    </row>
    <row r="62" spans="1:10">
      <c r="A62" s="1"/>
      <c r="B62" s="1"/>
      <c r="F62" s="33"/>
      <c r="G62" s="33"/>
      <c r="H62" s="33"/>
      <c r="I62" s="33"/>
    </row>
    <row r="63" spans="1:10">
      <c r="A63" s="1"/>
      <c r="B63" s="1"/>
    </row>
    <row r="64" spans="1:10">
      <c r="A64" s="1"/>
      <c r="B64" s="1"/>
    </row>
    <row r="65" spans="1:6">
      <c r="A65" s="1"/>
      <c r="B65" s="1"/>
    </row>
    <row r="66" spans="1:6">
      <c r="A66" s="1"/>
      <c r="B66" s="1"/>
    </row>
    <row r="67" spans="1:6">
      <c r="A67" s="1"/>
      <c r="B67" s="1"/>
    </row>
    <row r="68" spans="1:6">
      <c r="A68" s="1"/>
      <c r="B68" s="1"/>
      <c r="F68" s="38"/>
    </row>
    <row r="69" spans="1:6">
      <c r="A69" s="1"/>
      <c r="B69" s="1"/>
      <c r="F69" s="38"/>
    </row>
    <row r="70" spans="1:6">
      <c r="A70" s="1"/>
      <c r="B70" s="1"/>
      <c r="F70" s="38"/>
    </row>
    <row r="71" spans="1:6">
      <c r="A71" s="1"/>
      <c r="B71" s="1"/>
      <c r="F71" s="38"/>
    </row>
    <row r="72" spans="1:6">
      <c r="A72" s="1"/>
      <c r="B72" s="1"/>
      <c r="F72" s="38"/>
    </row>
    <row r="73" spans="1:6">
      <c r="A73" s="1"/>
      <c r="B73" s="1"/>
      <c r="F73" s="38"/>
    </row>
    <row r="74" spans="1:6">
      <c r="A74" s="1"/>
      <c r="B74" s="1"/>
      <c r="F74" s="38"/>
    </row>
    <row r="75" spans="1:6">
      <c r="A75" s="1"/>
      <c r="B75" s="1"/>
      <c r="F75" s="38"/>
    </row>
    <row r="76" spans="1:6">
      <c r="A76" s="1"/>
      <c r="B76" s="1"/>
      <c r="F76" s="38"/>
    </row>
    <row r="77" spans="1:6">
      <c r="A77" s="1"/>
      <c r="B77" s="1"/>
      <c r="F77" s="38"/>
    </row>
    <row r="78" spans="1:6">
      <c r="A78" s="1"/>
      <c r="B78" s="1"/>
    </row>
    <row r="79" spans="1:6">
      <c r="A79" s="1"/>
      <c r="B79" s="1"/>
    </row>
    <row r="80" spans="1:6">
      <c r="A80" s="1"/>
      <c r="B80" s="1"/>
    </row>
    <row r="81" spans="1:2">
      <c r="A81" s="1"/>
      <c r="B81" s="1"/>
    </row>
    <row r="82" spans="1:2">
      <c r="A82" s="1"/>
      <c r="B82" s="1"/>
    </row>
    <row r="83" spans="1:2">
      <c r="A83" s="1"/>
      <c r="B83" s="1"/>
    </row>
    <row r="84" spans="1:2">
      <c r="A84" s="1"/>
      <c r="B84" s="1"/>
    </row>
    <row r="85" spans="1:2">
      <c r="A85" s="1"/>
      <c r="B85" s="1"/>
    </row>
    <row r="86" spans="1:2">
      <c r="A86" s="1"/>
      <c r="B86" s="1"/>
    </row>
    <row r="87" spans="1:2">
      <c r="A87" s="1"/>
      <c r="B87" s="1"/>
    </row>
    <row r="88" spans="1:2">
      <c r="A88" s="1"/>
      <c r="B88" s="1"/>
    </row>
    <row r="89" spans="1:2">
      <c r="A89" s="1"/>
      <c r="B89" s="1"/>
    </row>
    <row r="90" spans="1:2">
      <c r="A90" s="1"/>
      <c r="B90" s="1"/>
    </row>
    <row r="91" spans="1:2">
      <c r="A91" s="1"/>
      <c r="B91" s="1"/>
    </row>
    <row r="92" spans="1:2">
      <c r="A92" s="1"/>
      <c r="B92" s="1"/>
    </row>
    <row r="93" spans="1:2">
      <c r="A93" s="1"/>
      <c r="B93" s="1"/>
    </row>
    <row r="94" spans="1:2">
      <c r="A94" s="1"/>
      <c r="B94" s="1"/>
    </row>
    <row r="95" spans="1:2">
      <c r="A95" s="1"/>
      <c r="B95" s="1"/>
    </row>
    <row r="96" spans="1:2">
      <c r="A96" s="1"/>
      <c r="B96" s="1"/>
    </row>
    <row r="97" spans="1:2">
      <c r="A97" s="1"/>
      <c r="B97" s="1"/>
    </row>
    <row r="98" spans="1:2">
      <c r="A98" s="1"/>
      <c r="B98" s="1"/>
    </row>
    <row r="99" spans="1:2">
      <c r="A99" s="1"/>
      <c r="B99" s="1"/>
    </row>
    <row r="100" spans="1:2">
      <c r="A100" s="1"/>
      <c r="B100" s="1"/>
    </row>
    <row r="101" spans="1:2">
      <c r="A101" s="1"/>
      <c r="B101" s="1"/>
    </row>
    <row r="102" spans="1:2">
      <c r="A102" s="1"/>
      <c r="B102" s="1"/>
    </row>
    <row r="103" spans="1:2">
      <c r="A103" s="1"/>
      <c r="B103" s="1"/>
    </row>
    <row r="104" spans="1:2">
      <c r="A104" s="1"/>
      <c r="B104" s="1"/>
    </row>
    <row r="105" spans="1:2">
      <c r="A105" s="1"/>
      <c r="B105" s="1"/>
    </row>
    <row r="106" spans="1:2">
      <c r="A106" s="1"/>
      <c r="B106" s="1"/>
    </row>
    <row r="107" spans="1:2">
      <c r="A107" s="1"/>
      <c r="B107" s="1"/>
    </row>
    <row r="108" spans="1:2">
      <c r="A108" s="1"/>
      <c r="B108" s="1"/>
    </row>
    <row r="109" spans="1:2">
      <c r="A109" s="1"/>
      <c r="B109" s="1"/>
    </row>
    <row r="110" spans="1:2">
      <c r="A110" s="1"/>
      <c r="B110" s="1"/>
    </row>
    <row r="111" spans="1:2">
      <c r="A111" s="1"/>
      <c r="B111" s="1"/>
    </row>
    <row r="112" spans="1:2">
      <c r="A112" s="1"/>
      <c r="B112" s="1"/>
    </row>
    <row r="113" spans="1:2">
      <c r="A113" s="1"/>
      <c r="B113" s="1"/>
    </row>
    <row r="114" spans="1:2">
      <c r="A114" s="1"/>
      <c r="B114" s="1"/>
    </row>
    <row r="115" spans="1:2">
      <c r="A115" s="1"/>
      <c r="B115" s="1"/>
    </row>
    <row r="116" spans="1:2">
      <c r="A116" s="1"/>
      <c r="B116" s="1"/>
    </row>
    <row r="117" spans="1:2">
      <c r="A117" s="1"/>
      <c r="B117" s="1"/>
    </row>
    <row r="118" spans="1:2">
      <c r="A118" s="1"/>
      <c r="B118" s="1"/>
    </row>
    <row r="119" spans="1:2">
      <c r="A119" s="1"/>
      <c r="B119" s="1"/>
    </row>
    <row r="120" spans="1:2">
      <c r="A120" s="1"/>
      <c r="B120" s="1"/>
    </row>
    <row r="121" spans="1:2">
      <c r="A121" s="1"/>
      <c r="B121" s="1"/>
    </row>
    <row r="122" spans="1:2">
      <c r="A122" s="1"/>
      <c r="B122" s="1"/>
    </row>
    <row r="123" spans="1:2">
      <c r="A123" s="1"/>
      <c r="B123" s="1"/>
    </row>
    <row r="124" spans="1:2">
      <c r="A124" s="1"/>
      <c r="B124" s="1"/>
    </row>
    <row r="125" spans="1:2">
      <c r="A125" s="1"/>
      <c r="B125" s="1"/>
    </row>
    <row r="126" spans="1:2">
      <c r="A126" s="1"/>
      <c r="B126" s="1"/>
    </row>
    <row r="127" spans="1:2">
      <c r="A127" s="1"/>
      <c r="B127" s="1"/>
    </row>
    <row r="128" spans="1:2">
      <c r="A128" s="1"/>
      <c r="B128" s="1"/>
    </row>
    <row r="129" spans="1:2">
      <c r="A129" s="1"/>
      <c r="B129" s="1"/>
    </row>
    <row r="130" spans="1:2">
      <c r="A130" s="1"/>
      <c r="B130" s="1"/>
    </row>
    <row r="131" spans="1:2">
      <c r="A131" s="1"/>
      <c r="B131" s="1"/>
    </row>
    <row r="132" spans="1:2">
      <c r="A132" s="1"/>
      <c r="B132" s="1"/>
    </row>
    <row r="133" spans="1:2">
      <c r="A133" s="1"/>
      <c r="B133" s="1"/>
    </row>
    <row r="134" spans="1:2">
      <c r="A134" s="1"/>
      <c r="B134" s="1"/>
    </row>
    <row r="135" spans="1:2">
      <c r="A135" s="1"/>
      <c r="B135" s="1"/>
    </row>
    <row r="136" spans="1:2">
      <c r="A136" s="1"/>
      <c r="B136" s="1"/>
    </row>
    <row r="137" spans="1:2">
      <c r="A137" s="1"/>
      <c r="B137" s="1"/>
    </row>
    <row r="138" spans="1:2">
      <c r="A138" s="1"/>
      <c r="B138" s="1"/>
    </row>
    <row r="139" spans="1:2">
      <c r="A139" s="1"/>
      <c r="B139" s="1"/>
    </row>
    <row r="140" spans="1:2">
      <c r="A140" s="1"/>
      <c r="B140" s="1"/>
    </row>
    <row r="141" spans="1:2">
      <c r="A141" s="1"/>
      <c r="B141" s="1"/>
    </row>
    <row r="142" spans="1:2">
      <c r="A142" s="1"/>
      <c r="B142" s="1"/>
    </row>
    <row r="143" spans="1:2">
      <c r="A143" s="1"/>
      <c r="B143" s="1"/>
    </row>
    <row r="144" spans="1:2">
      <c r="A144" s="1"/>
      <c r="B144" s="1"/>
    </row>
    <row r="145" spans="1:2">
      <c r="A145" s="1"/>
      <c r="B145" s="1"/>
    </row>
    <row r="146" spans="1:2">
      <c r="A146" s="1"/>
      <c r="B146" s="1"/>
    </row>
    <row r="147" spans="1:2">
      <c r="A147" s="1"/>
      <c r="B147" s="1"/>
    </row>
    <row r="148" spans="1:2">
      <c r="A148" s="1"/>
      <c r="B148" s="1"/>
    </row>
    <row r="149" spans="1:2">
      <c r="A149" s="1"/>
      <c r="B149" s="1"/>
    </row>
    <row r="150" spans="1:2">
      <c r="A150" s="1"/>
      <c r="B150" s="1"/>
    </row>
    <row r="151" spans="1:2">
      <c r="A151" s="1"/>
      <c r="B151" s="1"/>
    </row>
    <row r="152" spans="1:2">
      <c r="A152" s="1"/>
      <c r="B152" s="1"/>
    </row>
    <row r="153" spans="1:2">
      <c r="A153" s="1"/>
      <c r="B153" s="1"/>
    </row>
    <row r="154" spans="1:2">
      <c r="A154" s="1"/>
      <c r="B154" s="1"/>
    </row>
    <row r="155" spans="1:2">
      <c r="A155" s="1"/>
      <c r="B155" s="1"/>
    </row>
    <row r="156" spans="1:2">
      <c r="A156" s="1"/>
      <c r="B156" s="1"/>
    </row>
    <row r="157" spans="1:2">
      <c r="A157" s="1"/>
      <c r="B157" s="1"/>
    </row>
    <row r="158" spans="1:2">
      <c r="A158" s="1"/>
      <c r="B158" s="1"/>
    </row>
    <row r="159" spans="1:2">
      <c r="A159" s="1"/>
      <c r="B159" s="1"/>
    </row>
    <row r="160" spans="1:2">
      <c r="A160" s="1"/>
      <c r="B160" s="1"/>
    </row>
    <row r="161" spans="1:2">
      <c r="A161" s="1"/>
      <c r="B161" s="1"/>
    </row>
    <row r="162" spans="1:2">
      <c r="A162" s="1"/>
      <c r="B162" s="1"/>
    </row>
    <row r="163" spans="1:2">
      <c r="A163" s="1"/>
      <c r="B163" s="1"/>
    </row>
    <row r="164" spans="1:2">
      <c r="A164" s="1"/>
      <c r="B164" s="1"/>
    </row>
    <row r="165" spans="1:2">
      <c r="A165" s="1"/>
      <c r="B165" s="1"/>
    </row>
    <row r="166" spans="1:2">
      <c r="A166" s="1"/>
      <c r="B166" s="1"/>
    </row>
    <row r="167" spans="1:2">
      <c r="A167" s="1"/>
      <c r="B167" s="1"/>
    </row>
    <row r="168" spans="1:2">
      <c r="A168" s="1"/>
      <c r="B168" s="1"/>
    </row>
  </sheetData>
  <mergeCells count="3">
    <mergeCell ref="B13:C13"/>
    <mergeCell ref="B18:C18"/>
    <mergeCell ref="F20:K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25" zoomScaleNormal="25" workbookViewId="0">
      <selection activeCell="U42" sqref="U42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Valuation</vt:lpstr>
      <vt:lpstr>Sheet1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Acer</cp:lastModifiedBy>
  <dcterms:created xsi:type="dcterms:W3CDTF">2014-10-16T12:20:47Z</dcterms:created>
  <dcterms:modified xsi:type="dcterms:W3CDTF">2024-03-27T10:37:46Z</dcterms:modified>
</cp:coreProperties>
</file>