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L21" i="1"/>
  <c r="Q9" i="1"/>
  <c r="Q16" i="1"/>
  <c r="P16" i="1"/>
  <c r="M5" i="1"/>
  <c r="P13" i="1"/>
  <c r="P9" i="1"/>
  <c r="M15" i="1"/>
  <c r="L19" i="1" s="1"/>
  <c r="L20" i="1"/>
  <c r="M13" i="1"/>
  <c r="R3" i="1"/>
  <c r="Q3" i="1"/>
  <c r="O4" i="1"/>
  <c r="L8" i="1"/>
  <c r="L9" i="1" s="1"/>
  <c r="L6" i="1"/>
  <c r="L4" i="1"/>
  <c r="L3" i="1"/>
  <c r="L12" i="1" s="1"/>
  <c r="L10" i="1" l="1"/>
  <c r="L11" i="1" s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<sst xmlns="http://schemas.openxmlformats.org/spreadsheetml/2006/main" count="18" uniqueCount="17">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</sst>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0" applyNumberFormat="1"/>
    <xf numFmtId="43" fontId="0" fillId="0" borderId="0" xfId="1" applyFont="1"/>
    <xf numFmtId="166" fontId="0" fillId="0" borderId="0" xfId="1" applyNumberFormat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R21"/>
  <sheetViews>
    <sheetView tabSelected="1" topLeftCell="A2" workbookViewId="0">
      <selection activeCell="P15" sqref="P15"/>
    </sheetView>
  </sheetViews>
  <sheetFormatPr defaultRowHeight="15" x14ac:dyDescent="0.25"/>
  <cols>
    <col min="11" max="11" width="19.5703125" bestFit="1" customWidth="1"/>
    <col min="12" max="12" width="13.7109375" bestFit="1" customWidth="1"/>
    <col min="13" max="13" width="10" bestFit="1" customWidth="1"/>
    <col min="16" max="16" width="11.5703125" bestFit="1" customWidth="1"/>
    <col min="17" max="17" width="10" bestFit="1" customWidth="1"/>
  </cols>
  <sheetData>
    <row r="1" spans="11:18" ht="16.5" x14ac:dyDescent="0.3">
      <c r="K1" s="1" t="s">
        <v>0</v>
      </c>
      <c r="L1" s="2">
        <v>22000</v>
      </c>
    </row>
    <row r="2" spans="11:18" ht="82.5" x14ac:dyDescent="0.3">
      <c r="K2" s="3" t="s">
        <v>1</v>
      </c>
      <c r="L2" s="2">
        <v>2800</v>
      </c>
      <c r="O2">
        <v>2024</v>
      </c>
      <c r="Q2">
        <v>65.959999999999994</v>
      </c>
      <c r="R2">
        <v>4.6500000000000004</v>
      </c>
    </row>
    <row r="3" spans="11:18" ht="16.5" x14ac:dyDescent="0.3">
      <c r="K3" s="1" t="s">
        <v>2</v>
      </c>
      <c r="L3" s="2">
        <f>L1-L2</f>
        <v>19200</v>
      </c>
      <c r="O3">
        <v>2005</v>
      </c>
      <c r="Q3">
        <f>Q2*10.764</f>
        <v>709.99343999999985</v>
      </c>
      <c r="R3">
        <f>R2*10.764</f>
        <v>50.052599999999998</v>
      </c>
    </row>
    <row r="4" spans="11:18" ht="16.5" x14ac:dyDescent="0.3">
      <c r="K4" s="1" t="s">
        <v>3</v>
      </c>
      <c r="L4" s="2">
        <f>L2*1</f>
        <v>2800</v>
      </c>
      <c r="O4">
        <f>O2-O3</f>
        <v>19</v>
      </c>
    </row>
    <row r="5" spans="11:18" ht="16.5" x14ac:dyDescent="0.3">
      <c r="K5" s="1" t="s">
        <v>4</v>
      </c>
      <c r="L5" s="4">
        <v>19</v>
      </c>
      <c r="M5">
        <f>100-L5</f>
        <v>81</v>
      </c>
    </row>
    <row r="6" spans="11:18" ht="16.5" x14ac:dyDescent="0.3">
      <c r="K6" s="1" t="s">
        <v>5</v>
      </c>
      <c r="L6" s="4">
        <f>L7-L5</f>
        <v>41</v>
      </c>
    </row>
    <row r="7" spans="11:18" ht="16.5" x14ac:dyDescent="0.3">
      <c r="K7" s="1" t="s">
        <v>6</v>
      </c>
      <c r="L7" s="4">
        <v>60</v>
      </c>
    </row>
    <row r="8" spans="11:18" ht="49.5" x14ac:dyDescent="0.3">
      <c r="K8" s="3" t="s">
        <v>7</v>
      </c>
      <c r="L8" s="4">
        <f>90*L5/L7</f>
        <v>28.5</v>
      </c>
      <c r="P8" s="13">
        <v>140900</v>
      </c>
      <c r="Q8" s="14"/>
    </row>
    <row r="9" spans="11:18" ht="16.5" x14ac:dyDescent="0.3">
      <c r="K9" s="1"/>
      <c r="L9" s="5">
        <f>L8%</f>
        <v>0.28499999999999998</v>
      </c>
      <c r="P9" s="13">
        <f>P8/100*110</f>
        <v>154990</v>
      </c>
      <c r="Q9" s="14">
        <f>P9/10.764</f>
        <v>14398.922333704943</v>
      </c>
    </row>
    <row r="10" spans="11:18" ht="16.5" x14ac:dyDescent="0.3">
      <c r="K10" s="1" t="s">
        <v>8</v>
      </c>
      <c r="L10" s="2">
        <f>L4*L9</f>
        <v>797.99999999999989</v>
      </c>
      <c r="P10" s="13"/>
      <c r="Q10" s="14"/>
    </row>
    <row r="11" spans="11:18" ht="16.5" x14ac:dyDescent="0.3">
      <c r="K11" s="1" t="s">
        <v>9</v>
      </c>
      <c r="L11" s="2">
        <f>L4-L10</f>
        <v>2002</v>
      </c>
      <c r="P11" s="13">
        <v>52600</v>
      </c>
      <c r="Q11" s="14"/>
    </row>
    <row r="12" spans="11:18" ht="16.5" x14ac:dyDescent="0.3">
      <c r="K12" s="1" t="s">
        <v>2</v>
      </c>
      <c r="L12" s="2">
        <f>L3</f>
        <v>19200</v>
      </c>
      <c r="P12" s="13"/>
      <c r="Q12" s="14"/>
    </row>
    <row r="13" spans="11:18" ht="16.5" x14ac:dyDescent="0.3">
      <c r="K13" s="1" t="s">
        <v>10</v>
      </c>
      <c r="L13" s="2">
        <f>L12+L11</f>
        <v>21202</v>
      </c>
      <c r="M13" s="12">
        <f>L13/1.2</f>
        <v>17668.333333333336</v>
      </c>
      <c r="P13" s="13">
        <f>P9-P11</f>
        <v>102390</v>
      </c>
      <c r="Q13" s="14"/>
    </row>
    <row r="14" spans="11:18" ht="16.5" x14ac:dyDescent="0.3">
      <c r="K14" s="1"/>
      <c r="L14" s="4"/>
      <c r="P14" s="13">
        <f>P13*81%</f>
        <v>82935.900000000009</v>
      </c>
      <c r="Q14" s="14"/>
    </row>
    <row r="15" spans="11:18" ht="16.5" x14ac:dyDescent="0.3">
      <c r="K15" s="6" t="s">
        <v>11</v>
      </c>
      <c r="L15" s="7">
        <v>760</v>
      </c>
      <c r="M15">
        <f>L15*1.2</f>
        <v>912</v>
      </c>
      <c r="P15" s="13"/>
      <c r="Q15" s="14"/>
    </row>
    <row r="16" spans="11:18" ht="16.5" x14ac:dyDescent="0.3">
      <c r="K16" s="6" t="s">
        <v>12</v>
      </c>
      <c r="L16" s="8">
        <f>L13*L15</f>
        <v>16113520</v>
      </c>
      <c r="P16" s="14">
        <f>P14+P11</f>
        <v>135535.90000000002</v>
      </c>
      <c r="Q16" s="14">
        <f>P16/10.764</f>
        <v>12591.592344853218</v>
      </c>
    </row>
    <row r="17" spans="11:17" ht="16.5" x14ac:dyDescent="0.3">
      <c r="K17" s="9" t="s">
        <v>13</v>
      </c>
      <c r="L17" s="10">
        <f>L16*90%</f>
        <v>14502168</v>
      </c>
      <c r="Q17" s="15"/>
    </row>
    <row r="18" spans="11:17" ht="16.5" x14ac:dyDescent="0.3">
      <c r="K18" s="9" t="s">
        <v>14</v>
      </c>
      <c r="L18" s="10">
        <f>L16*80%</f>
        <v>12890816</v>
      </c>
    </row>
    <row r="19" spans="11:17" ht="16.5" x14ac:dyDescent="0.3">
      <c r="K19" s="9" t="s">
        <v>15</v>
      </c>
      <c r="L19" s="10">
        <f>M15*L2</f>
        <v>2553600</v>
      </c>
    </row>
    <row r="20" spans="11:17" ht="16.5" x14ac:dyDescent="0.3">
      <c r="K20" s="11" t="s">
        <v>16</v>
      </c>
      <c r="L20" s="10">
        <f>L16*0.025/12</f>
        <v>33569.833333333336</v>
      </c>
    </row>
    <row r="21" spans="11:17" x14ac:dyDescent="0.25">
      <c r="L21">
        <f>912*12592</f>
        <v>11483904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2024-03-27T18:39:05Z</dcterms:modified>
</cp:coreProperties>
</file>