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D3B688FB-3D7C-4786-A62A-C62CE601F2C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1" i="1" l="1"/>
  <c r="D20" i="1"/>
  <c r="K35" i="1"/>
  <c r="J35" i="1"/>
  <c r="I35" i="1"/>
  <c r="B35" i="1"/>
  <c r="K34" i="1"/>
  <c r="J34" i="1"/>
  <c r="I34" i="1"/>
  <c r="B34" i="1"/>
  <c r="K33" i="1"/>
  <c r="J33" i="1"/>
  <c r="I33" i="1"/>
  <c r="B33" i="1"/>
  <c r="G6" i="1"/>
  <c r="D10" i="1"/>
  <c r="D11" i="1" s="1"/>
  <c r="D12" i="1" s="1"/>
  <c r="D13" i="1" s="1"/>
  <c r="D8" i="1"/>
  <c r="D6" i="1"/>
  <c r="D5" i="1"/>
  <c r="D14" i="1" s="1"/>
  <c r="D15" i="1" l="1"/>
  <c r="D17" i="1" s="1"/>
  <c r="D19" i="1" l="1"/>
  <c r="D18" i="1"/>
  <c r="J27" i="1" l="1"/>
  <c r="J29" i="1"/>
  <c r="J28" i="1"/>
  <c r="G37" i="1" l="1"/>
  <c r="H37" i="1" s="1"/>
  <c r="D37" i="1"/>
  <c r="G36" i="1"/>
  <c r="H36" i="1" s="1"/>
  <c r="D36" i="1"/>
  <c r="G35" i="1" l="1"/>
  <c r="I4" i="1" l="1"/>
  <c r="H27" i="1" l="1"/>
  <c r="I5" i="1" l="1"/>
  <c r="H26" i="1"/>
  <c r="H25" i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G33" i="1"/>
  <c r="G34" i="1"/>
  <c r="H35" i="1"/>
  <c r="H34" i="1" l="1"/>
  <c r="H33" i="1"/>
  <c r="D34" i="1" l="1"/>
  <c r="J26" i="1" l="1"/>
  <c r="I30" i="1" l="1"/>
  <c r="I29" i="1"/>
  <c r="I31" i="1"/>
  <c r="D35" i="1" l="1"/>
  <c r="I25" i="1"/>
  <c r="D33" i="1" l="1"/>
  <c r="I26" i="1"/>
  <c r="I27" i="1"/>
  <c r="I28" i="1"/>
  <c r="H3" i="1" l="1"/>
</calcChain>
</file>

<file path=xl/sharedStrings.xml><?xml version="1.0" encoding="utf-8"?>
<sst xmlns="http://schemas.openxmlformats.org/spreadsheetml/2006/main" count="31" uniqueCount="29">
  <si>
    <t>Value</t>
  </si>
  <si>
    <t>Con. Year</t>
  </si>
  <si>
    <t>Online</t>
  </si>
  <si>
    <t>Carpet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</si>
  <si>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</si>
  <si>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</si>
  <si>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</si>
  <si>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</si>
  <si>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</si>
  <si>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</si>
  <si>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</si>
  <si>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</si>
  <si>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Measurement</t>
  </si>
  <si>
    <t>Built up area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</si>
  <si>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</si>
  <si>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</si>
  <si>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</si>
  <si>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</si>
  <si>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</si>
  <si>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</si>
  <si>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</si>
  <si>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</si>
  <si>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</si>
  <si>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</si>
  <si>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</si>
  <si>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RV</t>
  </si>
  <si>
    <t>DV</t>
  </si>
  <si>
    <t>IV</t>
  </si>
  <si>
    <t>Rental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</si>
</sst>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6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165" fontId="11" fillId="0" borderId="1" xfId="1" applyNumberFormat="1" applyFont="1" applyBorder="1"/>
    <xf numFmtId="43" fontId="14" fillId="0" borderId="9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5" fillId="0" borderId="1" xfId="0" applyNumberFormat="1" applyFont="1" applyBorder="1"/>
    <xf numFmtId="164" fontId="0" fillId="0" borderId="6" xfId="0" applyNumberFormat="1" applyBorder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0" fontId="13" fillId="0" borderId="1" xfId="1" applyNumberFormat="1" applyFont="1" applyFill="1" applyBorder="1"/>
    <xf numFmtId="0" fontId="12" fillId="0" borderId="1" xfId="1" applyNumberFormat="1" applyFont="1" applyFill="1" applyBorder="1" applyAlignment="1">
      <alignment wrapText="1"/>
    </xf>
    <xf numFmtId="0" fontId="12" fillId="0" borderId="1" xfId="1" applyNumberFormat="1" applyFont="1" applyFill="1" applyBorder="1"/>
    <xf numFmtId="0" fontId="11" fillId="0" borderId="1" xfId="1" applyNumberFormat="1" applyFont="1" applyBorder="1"/>
    <xf numFmtId="0" fontId="11" fillId="0" borderId="0" xfId="0" applyFont="1"/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0" fontId="12" fillId="3" borderId="1" xfId="0" applyFont="1" applyFill="1" applyBorder="1"/>
    <xf numFmtId="43" fontId="14" fillId="3" borderId="1" xfId="0" applyNumberFormat="1" applyFont="1" applyFill="1" applyBorder="1"/>
    <xf numFmtId="43" fontId="12" fillId="3" borderId="1" xfId="0" applyNumberFormat="1" applyFont="1" applyFill="1" applyBorder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0" fillId="3" borderId="8" xfId="0" applyFill="1" applyBorder="1"/>
    <xf numFmtId="0" fontId="0" fillId="3" borderId="0" xfId="0" applyFill="1"/>
    <xf numFmtId="43" fontId="0" fillId="3" borderId="8" xfId="0" applyNumberFormat="1" applyFill="1" applyBorder="1"/>
    <xf numFmtId="43" fontId="6" fillId="0" borderId="7" xfId="0" applyNumberFormat="1" applyFont="1" applyBorder="1"/>
    <xf numFmtId="0" fontId="14" fillId="3" borderId="1" xfId="0" applyFont="1" applyFill="1" applyBorder="1"/>
    <xf numFmtId="0" fontId="12" fillId="0" borderId="1" xfId="0" applyFont="1" applyBorder="1"/>
    <xf numFmtId="10" fontId="11" fillId="0" borderId="1" xfId="0" applyNumberFormat="1" applyFont="1" applyBorder="1"/>
    <xf numFmtId="43" fontId="14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316241</xdr:colOff>
      <xdr:row>46</xdr:row>
      <xdr:rowOff>58381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AF66CD-1676-46BB-8722-F419EB62F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27441" cy="8821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392111</xdr:colOff>
      <xdr:row>35</xdr:row>
      <xdr:rowOff>172405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BD44FE-432E-4F40-9AF6-B3631EC3E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64911" cy="6839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268354</xdr:colOff>
      <xdr:row>44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D54C20-E891-4FBA-94AF-9061A85C7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50754" cy="8545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335378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D5DD4D-2F60-499B-A734-DA9ED3F90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56178" cy="8707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392707</xdr:colOff>
      <xdr:row>48</xdr:row>
      <xdr:rowOff>10803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036B4B-0462-4322-95F7-C239C459C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32707" cy="91548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535346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6F059B-7C99-4914-B5A2-AC43B6444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6546" cy="8878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153783</xdr:colOff>
      <xdr:row>31</xdr:row>
      <xdr:rowOff>38930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D07429-F637-4F5C-9B72-3E1FEBBB8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07383" cy="5944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F19" sqref="F19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25.5703125" style="19" bestFit="1" customWidth="1"/>
    <col min="4" max="4" width="14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1" max="11" width="10" bestFit="1" customWidth="1"/>
    <col min="14" max="14" width="14.28515625" bestFit="1" customWidth="1"/>
    <col min="15" max="15" width="11.5703125" bestFit="1" customWidth="1"/>
  </cols>
  <sheetData>
    <row r="1" spans="1:15" x14ac:dyDescent="0.25"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49"/>
      <c r="B2" s="50"/>
      <c r="C2" s="50"/>
      <c r="D2" s="51"/>
      <c r="E2" s="19"/>
      <c r="F2" t="s">
        <v>1</v>
      </c>
      <c r="I2" s="6"/>
      <c r="L2" s="5"/>
      <c r="O2" s="6"/>
    </row>
    <row r="3" spans="1:15" ht="16.5" x14ac:dyDescent="0.3">
      <c r="A3" s="45"/>
      <c r="B3" s="29"/>
      <c r="C3" s="31" t="s">
        <v>14</v>
      </c>
      <c r="D3" s="30">
        <v>16000</v>
      </c>
      <c r="E3" s="15"/>
      <c r="F3" s="5">
        <v>2006</v>
      </c>
      <c r="G3" s="7">
        <v>2024</v>
      </c>
      <c r="H3" s="8">
        <f>G3-F3</f>
        <v>18</v>
      </c>
      <c r="I3">
        <v>30250</v>
      </c>
      <c r="L3" s="5"/>
      <c r="M3" s="7"/>
      <c r="N3" s="8"/>
      <c r="O3" s="6"/>
    </row>
    <row r="4" spans="1:15" ht="16.5" x14ac:dyDescent="0.3">
      <c r="A4" s="45"/>
      <c r="B4" s="29"/>
      <c r="C4" s="31" t="s">
        <v>15</v>
      </c>
      <c r="D4" s="30">
        <v>2600</v>
      </c>
      <c r="E4" s="15"/>
      <c r="F4" s="9"/>
      <c r="G4" s="7"/>
      <c r="H4" s="8"/>
      <c r="I4">
        <f>I3/100*105</f>
        <v>31762.5</v>
      </c>
      <c r="L4" s="9"/>
      <c r="M4" s="7"/>
      <c r="N4" s="8"/>
      <c r="O4" s="6"/>
    </row>
    <row r="5" spans="1:15" ht="16.5" x14ac:dyDescent="0.3">
      <c r="A5" s="46"/>
      <c r="B5" s="29"/>
      <c r="C5" s="31" t="s">
        <v>16</v>
      </c>
      <c r="D5" s="30">
        <f>D3-D4</f>
        <v>13400</v>
      </c>
      <c r="F5" t="s">
        <v>11</v>
      </c>
      <c r="G5" s="30" t="s">
        <v>13</v>
      </c>
      <c r="H5" s="23"/>
      <c r="I5">
        <f>I4/10.764</f>
        <v>2950.8082497212936</v>
      </c>
      <c r="L5" s="5"/>
      <c r="M5" s="7"/>
      <c r="N5" s="8"/>
      <c r="O5" s="6"/>
    </row>
    <row r="6" spans="1:15" ht="16.5" x14ac:dyDescent="0.3">
      <c r="A6" s="47"/>
      <c r="B6" s="29"/>
      <c r="C6" s="31" t="s">
        <v>17</v>
      </c>
      <c r="D6" s="30">
        <f>D4</f>
        <v>2600</v>
      </c>
      <c r="E6" s="15"/>
      <c r="F6">
        <v>569</v>
      </c>
      <c r="G6" s="44">
        <f>F6*1.2</f>
        <v>682.8</v>
      </c>
      <c r="H6" s="23"/>
      <c r="I6" s="37"/>
      <c r="J6" s="20"/>
      <c r="L6" s="5"/>
      <c r="M6" s="7"/>
      <c r="N6" s="8"/>
      <c r="O6" s="6"/>
    </row>
    <row r="7" spans="1:15" ht="16.5" x14ac:dyDescent="0.3">
      <c r="A7" s="31"/>
      <c r="B7" s="29"/>
      <c r="C7" s="31" t="s">
        <v>18</v>
      </c>
      <c r="D7" s="29">
        <v>18</v>
      </c>
      <c r="F7" s="44"/>
      <c r="G7" s="30"/>
      <c r="H7" s="23"/>
      <c r="I7" s="37"/>
      <c r="J7" s="20"/>
      <c r="L7" s="5"/>
      <c r="M7" s="10"/>
      <c r="N7" s="11"/>
      <c r="O7" s="6"/>
    </row>
    <row r="8" spans="1:15" ht="16.5" x14ac:dyDescent="0.3">
      <c r="A8" s="31"/>
      <c r="B8" s="30"/>
      <c r="C8" s="31" t="s">
        <v>19</v>
      </c>
      <c r="D8" s="29">
        <f>D9-D7</f>
        <v>42</v>
      </c>
      <c r="F8" s="44"/>
      <c r="G8" s="36"/>
      <c r="H8" s="39"/>
      <c r="I8" s="44"/>
      <c r="J8" s="20"/>
      <c r="L8" s="5"/>
      <c r="M8" s="10"/>
      <c r="N8" s="11"/>
      <c r="O8" s="6"/>
    </row>
    <row r="9" spans="1:15" ht="16.5" x14ac:dyDescent="0.3">
      <c r="A9" s="31"/>
      <c r="B9" s="29"/>
      <c r="C9" s="31" t="s">
        <v>20</v>
      </c>
      <c r="D9" s="29">
        <v>60</v>
      </c>
      <c r="F9" s="44"/>
      <c r="G9" s="33"/>
      <c r="H9" s="38"/>
      <c r="I9" s="20"/>
      <c r="J9" s="20"/>
      <c r="K9" s="18"/>
      <c r="L9" s="18"/>
      <c r="M9" s="16"/>
      <c r="N9" s="11"/>
      <c r="O9" s="6"/>
    </row>
    <row r="10" spans="1:15" ht="16.5" x14ac:dyDescent="0.3">
      <c r="A10" s="31"/>
      <c r="B10" s="29"/>
      <c r="C10" s="31" t="s">
        <v>21</v>
      </c>
      <c r="D10" s="29">
        <f>90*D7/D9</f>
        <v>27</v>
      </c>
      <c r="F10" s="15"/>
      <c r="G10" s="33"/>
      <c r="H10" s="38"/>
      <c r="I10" s="20"/>
      <c r="J10" s="20"/>
      <c r="K10" s="18"/>
      <c r="L10" s="18"/>
      <c r="M10" s="16"/>
      <c r="N10" s="11"/>
      <c r="O10" s="6"/>
    </row>
    <row r="11" spans="1:15" ht="16.5" x14ac:dyDescent="0.3">
      <c r="A11" s="31"/>
      <c r="B11" s="48"/>
      <c r="C11" s="31"/>
      <c r="D11" s="64">
        <f>D10%</f>
        <v>0.27</v>
      </c>
      <c r="E11" s="27"/>
      <c r="F11" s="15" t="s">
        <v>12</v>
      </c>
      <c r="G11" s="33"/>
      <c r="H11" s="40"/>
      <c r="I11" s="20"/>
      <c r="J11" s="20"/>
      <c r="K11" s="18"/>
      <c r="L11" s="18"/>
      <c r="M11" s="16"/>
      <c r="N11" s="12"/>
      <c r="O11" s="6"/>
    </row>
    <row r="12" spans="1:15" ht="16.5" x14ac:dyDescent="0.3">
      <c r="A12" s="45"/>
      <c r="B12" s="29"/>
      <c r="C12" s="31" t="s">
        <v>22</v>
      </c>
      <c r="D12" s="30">
        <f>D6*D11</f>
        <v>702</v>
      </c>
      <c r="E12" s="1"/>
      <c r="F12" s="15">
        <v>542</v>
      </c>
      <c r="G12" s="14"/>
      <c r="H12" s="24"/>
      <c r="I12" s="61"/>
      <c r="J12" s="20"/>
      <c r="K12" s="18"/>
      <c r="L12" s="18"/>
      <c r="M12" s="16"/>
      <c r="N12" s="8"/>
      <c r="O12" s="6"/>
    </row>
    <row r="13" spans="1:15" ht="16.5" x14ac:dyDescent="0.3">
      <c r="A13" s="45"/>
      <c r="B13" s="32"/>
      <c r="C13" s="31" t="s">
        <v>23</v>
      </c>
      <c r="D13" s="30">
        <f>D6-D12</f>
        <v>1898</v>
      </c>
      <c r="E13" s="1"/>
      <c r="F13" s="15"/>
      <c r="G13" s="24"/>
      <c r="H13" s="24"/>
      <c r="I13" s="20"/>
      <c r="J13" s="20"/>
      <c r="K13" s="18"/>
      <c r="L13" s="18"/>
      <c r="M13" s="16"/>
      <c r="N13" s="8"/>
      <c r="O13" s="6"/>
    </row>
    <row r="14" spans="1:15" ht="16.5" x14ac:dyDescent="0.3">
      <c r="A14" s="45"/>
      <c r="B14" s="30"/>
      <c r="C14" s="31" t="s">
        <v>16</v>
      </c>
      <c r="D14" s="30">
        <f>D5</f>
        <v>13400</v>
      </c>
      <c r="E14" s="15"/>
      <c r="F14" s="24"/>
      <c r="H14" s="24"/>
      <c r="I14" s="20"/>
      <c r="J14" s="20"/>
      <c r="K14" s="18"/>
      <c r="L14" s="18"/>
      <c r="M14" s="16"/>
      <c r="N14" s="8"/>
      <c r="O14" s="6"/>
    </row>
    <row r="15" spans="1:15" ht="16.5" x14ac:dyDescent="0.3">
      <c r="A15" s="45"/>
      <c r="B15" s="30"/>
      <c r="C15" s="31" t="s">
        <v>24</v>
      </c>
      <c r="D15" s="30">
        <f>D14+D13</f>
        <v>15298</v>
      </c>
      <c r="E15" s="15"/>
      <c r="F15" s="18"/>
      <c r="G15" s="25"/>
      <c r="H15" s="24"/>
      <c r="I15" s="18"/>
      <c r="J15" s="18"/>
      <c r="K15" s="18"/>
      <c r="L15" s="18"/>
      <c r="M15" s="16"/>
      <c r="N15" s="8"/>
      <c r="O15" s="6"/>
    </row>
    <row r="16" spans="1:15" ht="16.5" x14ac:dyDescent="0.3">
      <c r="A16" s="31"/>
      <c r="B16" s="29"/>
      <c r="C16" s="31" t="s">
        <v>10</v>
      </c>
      <c r="D16" s="29">
        <v>569</v>
      </c>
      <c r="E16" s="15"/>
      <c r="F16" s="24"/>
      <c r="G16" s="26"/>
      <c r="H16" s="14"/>
      <c r="I16" s="13"/>
      <c r="L16" s="5"/>
      <c r="N16" s="11"/>
      <c r="O16" s="6"/>
    </row>
    <row r="17" spans="1:15" ht="16.5" x14ac:dyDescent="0.3">
      <c r="A17" s="31"/>
      <c r="B17" s="30"/>
      <c r="C17" s="63" t="s">
        <v>0</v>
      </c>
      <c r="D17" s="65">
        <f>D15*D16</f>
        <v>8704562</v>
      </c>
      <c r="E17" s="15"/>
      <c r="F17" s="24"/>
      <c r="G17" s="24"/>
      <c r="H17" s="14"/>
      <c r="I17" s="13"/>
      <c r="L17" s="5"/>
      <c r="N17" s="14"/>
      <c r="O17" s="13"/>
    </row>
    <row r="18" spans="1:15" ht="16.5" x14ac:dyDescent="0.3">
      <c r="A18" s="52"/>
      <c r="B18" s="53"/>
      <c r="C18" s="62" t="s">
        <v>25</v>
      </c>
      <c r="D18" s="65">
        <f>D17*0.9</f>
        <v>7834105.7999999998</v>
      </c>
      <c r="E18" s="15"/>
      <c r="F18" s="15"/>
      <c r="G18" s="15"/>
      <c r="I18" s="41"/>
    </row>
    <row r="19" spans="1:15" ht="16.5" x14ac:dyDescent="0.3">
      <c r="A19" s="52"/>
      <c r="B19" s="54"/>
      <c r="C19" s="62" t="s">
        <v>26</v>
      </c>
      <c r="D19" s="65">
        <f>D17*0.8</f>
        <v>6963649.6000000006</v>
      </c>
      <c r="E19" s="15"/>
      <c r="G19" s="15"/>
      <c r="I19" s="15"/>
    </row>
    <row r="20" spans="1:15" ht="16.5" x14ac:dyDescent="0.3">
      <c r="A20" s="52"/>
      <c r="B20" s="53"/>
      <c r="C20" s="62" t="s">
        <v>27</v>
      </c>
      <c r="D20" s="65">
        <f>D4*683</f>
        <v>1775800</v>
      </c>
    </row>
    <row r="21" spans="1:15" ht="16.5" x14ac:dyDescent="0.3">
      <c r="A21" s="52"/>
      <c r="B21" s="53"/>
      <c r="C21" s="62" t="s">
        <v>28</v>
      </c>
      <c r="D21" s="65">
        <f>D17*0.03/12</f>
        <v>21761.404999999999</v>
      </c>
      <c r="I21" s="15"/>
    </row>
    <row r="22" spans="1:15" x14ac:dyDescent="0.25">
      <c r="F22" s="15"/>
    </row>
    <row r="23" spans="1:15" x14ac:dyDescent="0.25">
      <c r="D23" t="s">
        <v>2</v>
      </c>
    </row>
    <row r="24" spans="1:15" x14ac:dyDescent="0.25">
      <c r="B24" s="22" t="s">
        <v>7</v>
      </c>
      <c r="C24" s="22" t="s">
        <v>3</v>
      </c>
      <c r="D24" s="21" t="s">
        <v>8</v>
      </c>
      <c r="E24" s="21"/>
      <c r="F24" s="21" t="s">
        <v>0</v>
      </c>
      <c r="G24" s="21" t="s">
        <v>4</v>
      </c>
      <c r="H24" s="21" t="s">
        <v>5</v>
      </c>
      <c r="I24" s="21" t="s">
        <v>6</v>
      </c>
      <c r="J24" s="21"/>
    </row>
    <row r="25" spans="1:15" ht="17.25" x14ac:dyDescent="0.3">
      <c r="B25" s="22"/>
      <c r="C25" s="22">
        <v>650</v>
      </c>
      <c r="D25" s="21"/>
      <c r="E25" s="21"/>
      <c r="F25" s="21">
        <v>9900000</v>
      </c>
      <c r="G25" s="23">
        <f t="shared" ref="G25:G31" si="0">F25/C25</f>
        <v>15230.76923076923</v>
      </c>
      <c r="H25" s="23" t="e">
        <f>F25/D25</f>
        <v>#DIV/0!</v>
      </c>
      <c r="I25" s="23" t="e">
        <f t="shared" ref="I25:I31" si="1">F25/B25</f>
        <v>#DIV/0!</v>
      </c>
      <c r="J25" s="21">
        <f>D25/C25</f>
        <v>0</v>
      </c>
      <c r="K25" s="28"/>
    </row>
    <row r="26" spans="1:15" ht="17.25" x14ac:dyDescent="0.3">
      <c r="B26" s="22"/>
      <c r="C26" s="22">
        <v>540</v>
      </c>
      <c r="D26" s="21"/>
      <c r="E26" s="21"/>
      <c r="F26" s="21">
        <v>9500000</v>
      </c>
      <c r="G26" s="23">
        <f t="shared" si="0"/>
        <v>17592.592592592591</v>
      </c>
      <c r="H26" s="23" t="e">
        <f>F26/D26</f>
        <v>#DIV/0!</v>
      </c>
      <c r="I26" s="23" t="e">
        <f t="shared" si="1"/>
        <v>#DIV/0!</v>
      </c>
      <c r="J26" s="21">
        <f>D26/C26</f>
        <v>0</v>
      </c>
      <c r="K26" s="28"/>
    </row>
    <row r="27" spans="1:15" x14ac:dyDescent="0.25">
      <c r="B27" s="22"/>
      <c r="C27" s="55">
        <v>780</v>
      </c>
      <c r="D27" s="56"/>
      <c r="E27" s="56"/>
      <c r="F27" s="57">
        <v>11800000</v>
      </c>
      <c r="G27" s="57">
        <f t="shared" si="0"/>
        <v>15128.205128205129</v>
      </c>
      <c r="H27" s="57" t="e">
        <f>F27/D27</f>
        <v>#DIV/0!</v>
      </c>
      <c r="I27" s="23" t="e">
        <f t="shared" si="1"/>
        <v>#DIV/0!</v>
      </c>
      <c r="J27" s="21">
        <f>D27/C27</f>
        <v>0</v>
      </c>
    </row>
    <row r="28" spans="1:15" x14ac:dyDescent="0.25">
      <c r="B28" s="22"/>
      <c r="C28" s="55">
        <v>475</v>
      </c>
      <c r="D28" s="56"/>
      <c r="E28" s="56"/>
      <c r="F28" s="57">
        <v>7500000</v>
      </c>
      <c r="G28" s="57">
        <f t="shared" si="0"/>
        <v>15789.473684210527</v>
      </c>
      <c r="H28" s="57" t="e">
        <f t="shared" ref="H28:H31" si="2">F28/D28</f>
        <v>#DIV/0!</v>
      </c>
      <c r="I28" s="23" t="e">
        <f t="shared" si="1"/>
        <v>#DIV/0!</v>
      </c>
      <c r="J28" s="21">
        <f>B28/C28</f>
        <v>0</v>
      </c>
    </row>
    <row r="29" spans="1:15" x14ac:dyDescent="0.25">
      <c r="C29" s="55">
        <v>650</v>
      </c>
      <c r="D29" s="58"/>
      <c r="E29" s="59"/>
      <c r="F29" s="60">
        <v>10500000</v>
      </c>
      <c r="G29" s="60">
        <f t="shared" si="0"/>
        <v>16153.846153846154</v>
      </c>
      <c r="H29" s="57" t="e">
        <f t="shared" si="2"/>
        <v>#DIV/0!</v>
      </c>
      <c r="I29" s="35" t="e">
        <f t="shared" si="1"/>
        <v>#DIV/0!</v>
      </c>
      <c r="J29" s="21">
        <f>B29/C29</f>
        <v>0</v>
      </c>
    </row>
    <row r="30" spans="1:15" x14ac:dyDescent="0.25">
      <c r="F30" s="35"/>
      <c r="G30" s="35" t="e">
        <f t="shared" si="0"/>
        <v>#DIV/0!</v>
      </c>
      <c r="H30" s="35" t="e">
        <f t="shared" si="2"/>
        <v>#DIV/0!</v>
      </c>
      <c r="I30" s="35" t="e">
        <f t="shared" si="1"/>
        <v>#DIV/0!</v>
      </c>
      <c r="J30" t="e">
        <f>B30/C30</f>
        <v>#DIV/0!</v>
      </c>
    </row>
    <row r="31" spans="1:15" x14ac:dyDescent="0.25">
      <c r="F31" s="34"/>
      <c r="G31" s="35" t="e">
        <f t="shared" si="0"/>
        <v>#DIV/0!</v>
      </c>
      <c r="H31" s="35" t="e">
        <f t="shared" si="2"/>
        <v>#DIV/0!</v>
      </c>
      <c r="I31" s="35" t="e">
        <f t="shared" si="1"/>
        <v>#DIV/0!</v>
      </c>
    </row>
    <row r="32" spans="1:15" x14ac:dyDescent="0.25">
      <c r="B32" s="19" t="s">
        <v>9</v>
      </c>
    </row>
    <row r="33" spans="1:11" x14ac:dyDescent="0.25">
      <c r="B33" s="19">
        <f>58.88*10.764</f>
        <v>633.78431999999998</v>
      </c>
      <c r="C33" s="19">
        <v>7500000</v>
      </c>
      <c r="D33">
        <f>C33/B33</f>
        <v>11833.678687412146</v>
      </c>
      <c r="E33">
        <v>525000</v>
      </c>
      <c r="F33">
        <v>30000</v>
      </c>
      <c r="G33">
        <f>F33+E33+C33</f>
        <v>8055000</v>
      </c>
      <c r="H33">
        <f>G33/B33</f>
        <v>12709.370910280646</v>
      </c>
      <c r="I33" s="15">
        <f>B33/1.2</f>
        <v>528.15359999999998</v>
      </c>
      <c r="J33" s="15">
        <f>G33/I33</f>
        <v>15251.245092336776</v>
      </c>
      <c r="K33" s="15">
        <f>C33/I33</f>
        <v>14200.414424894576</v>
      </c>
    </row>
    <row r="34" spans="1:11" x14ac:dyDescent="0.25">
      <c r="B34" s="19">
        <f>37.59*10.764</f>
        <v>404.61876000000001</v>
      </c>
      <c r="C34" s="19">
        <v>4800000</v>
      </c>
      <c r="D34">
        <f>C34/B34</f>
        <v>11863.018906982958</v>
      </c>
      <c r="E34">
        <v>336000</v>
      </c>
      <c r="F34">
        <v>30000</v>
      </c>
      <c r="G34">
        <f>F34+E34+C34</f>
        <v>5166000</v>
      </c>
      <c r="H34">
        <f>G34/B34</f>
        <v>12767.574098640409</v>
      </c>
      <c r="I34" s="15">
        <f>B34/1.2</f>
        <v>337.1823</v>
      </c>
      <c r="J34" s="15">
        <f>G34/I34</f>
        <v>15321.08891836849</v>
      </c>
      <c r="K34" s="15">
        <f>C34/I34</f>
        <v>14235.62268837955</v>
      </c>
    </row>
    <row r="35" spans="1:11" x14ac:dyDescent="0.25">
      <c r="B35" s="42">
        <f>58.12*10.764</f>
        <v>625.60367999999994</v>
      </c>
      <c r="C35" s="42">
        <v>7050000</v>
      </c>
      <c r="D35" s="43">
        <f>C35/B35</f>
        <v>11269.115296764239</v>
      </c>
      <c r="E35">
        <v>493500</v>
      </c>
      <c r="F35">
        <v>30000</v>
      </c>
      <c r="G35">
        <f>F35+E35+C35</f>
        <v>7573500</v>
      </c>
      <c r="H35">
        <f>G35/B35</f>
        <v>12105.907049651627</v>
      </c>
      <c r="I35" s="15">
        <f>B35/1.2</f>
        <v>521.33640000000003</v>
      </c>
      <c r="J35" s="15">
        <f>G35/I35</f>
        <v>14527.08845958195</v>
      </c>
      <c r="K35" s="15">
        <f>C35/I35</f>
        <v>13522.938356117085</v>
      </c>
    </row>
    <row r="36" spans="1:11" ht="15.75" x14ac:dyDescent="0.25">
      <c r="A36" s="17"/>
      <c r="D36" t="e">
        <f>C36/B36</f>
        <v>#DIV/0!</v>
      </c>
      <c r="E36">
        <v>840000</v>
      </c>
      <c r="F36">
        <v>30000</v>
      </c>
      <c r="G36">
        <f>F36+E36+C36</f>
        <v>870000</v>
      </c>
      <c r="H36" t="e">
        <f>G36/B36</f>
        <v>#DIV/0!</v>
      </c>
    </row>
    <row r="37" spans="1:11" ht="15.75" x14ac:dyDescent="0.25">
      <c r="A37" s="17"/>
      <c r="D37" t="e">
        <f>C37/B37</f>
        <v>#DIV/0!</v>
      </c>
      <c r="E37">
        <v>420000</v>
      </c>
      <c r="F37">
        <v>30000</v>
      </c>
      <c r="G37">
        <f>F37+E37+C37</f>
        <v>450000</v>
      </c>
      <c r="H37" t="e">
        <f>G37/B37</f>
        <v>#DIV/0!</v>
      </c>
    </row>
    <row r="38" spans="1:11" ht="15.75" x14ac:dyDescent="0.25">
      <c r="A38" s="17"/>
    </row>
    <row r="39" spans="1:11" ht="15.75" x14ac:dyDescent="0.25">
      <c r="A39" s="17"/>
    </row>
    <row r="40" spans="1:11" ht="15.75" x14ac:dyDescent="0.25">
      <c r="A40" s="17"/>
    </row>
    <row r="41" spans="1:11" ht="15.75" x14ac:dyDescent="0.25">
      <c r="A41" s="17"/>
    </row>
    <row r="42" spans="1:11" ht="15.75" x14ac:dyDescent="0.25">
      <c r="A42" s="17"/>
    </row>
    <row r="62" spans="4:6" x14ac:dyDescent="0.25">
      <c r="D62" s="15"/>
      <c r="E62" s="15"/>
      <c r="F62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92956-B38C-499F-B708-8CD551D265F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2024-03-31T07:58:18Z</dcterms:modified>
</cp:coreProperties>
</file>