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Ghatkopar\MANGALA MAHENDRA KAMBLE\"/>
    </mc:Choice>
  </mc:AlternateContent>
  <xr:revisionPtr revIDLastSave="0" documentId="13_ncr:1_{11FE3B40-3139-44BC-8485-C995F1DB2226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  <sheet name="Sheet15" sheetId="30" r:id="rId19"/>
    <sheet name="Sheet16" sheetId="31" r:id="rId2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1" i="4" l="1"/>
  <c r="Q11" i="4"/>
  <c r="Q10" i="4"/>
  <c r="Q9" i="4"/>
  <c r="Q8" i="4"/>
  <c r="Q6" i="4"/>
  <c r="Q5" i="4"/>
  <c r="Q4" i="4"/>
  <c r="Q3" i="4"/>
  <c r="Q2" i="4"/>
  <c r="G28" i="4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B10" i="4"/>
  <c r="C10" i="4" s="1"/>
  <c r="P17" i="4"/>
  <c r="J17" i="4"/>
  <c r="I17" i="4"/>
  <c r="B15" i="4"/>
  <c r="C15" i="4" s="1"/>
  <c r="D15" i="4" s="1"/>
  <c r="P15" i="4"/>
  <c r="J15" i="4"/>
  <c r="I15" i="4"/>
  <c r="P14" i="4"/>
  <c r="B14" i="4" s="1"/>
  <c r="C14" i="4" s="1"/>
  <c r="J14" i="4"/>
  <c r="I14" i="4"/>
  <c r="P13" i="4"/>
  <c r="B13" i="4" s="1"/>
  <c r="C13" i="4" s="1"/>
  <c r="D13" i="4" s="1"/>
  <c r="J13" i="4"/>
  <c r="I13" i="4"/>
  <c r="P12" i="4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B16" i="4" s="1"/>
  <c r="C16" i="4" s="1"/>
  <c r="D16" i="4" s="1"/>
  <c r="J16" i="4"/>
  <c r="I16" i="4"/>
  <c r="E16" i="4"/>
  <c r="E15" i="4"/>
  <c r="E14" i="4"/>
  <c r="E13" i="4"/>
  <c r="E12" i="4"/>
  <c r="H12" i="4" s="1"/>
  <c r="E11" i="4"/>
  <c r="E10" i="4"/>
  <c r="E9" i="4"/>
  <c r="E8" i="4"/>
  <c r="E7" i="4"/>
  <c r="E6" i="4"/>
  <c r="E5" i="4"/>
  <c r="E4" i="4"/>
  <c r="H4" i="4" s="1"/>
  <c r="E3" i="4"/>
  <c r="E2" i="4"/>
  <c r="H29" i="4"/>
  <c r="G33" i="4"/>
  <c r="C20" i="25"/>
  <c r="C16" i="25"/>
  <c r="C17" i="25" s="1"/>
  <c r="G15" i="4" l="1"/>
  <c r="F14" i="4"/>
  <c r="G11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 l="1"/>
  <c r="H17" i="4" s="1"/>
</calcChain>
</file>

<file path=xl/sharedStrings.xml><?xml version="1.0" encoding="utf-8"?>
<sst xmlns="http://schemas.openxmlformats.org/spreadsheetml/2006/main" count="138" uniqueCount="90">
  <si>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</si>
  <si>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</si>
  <si>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</si>
  <si>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</si>
  <si>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</si>
  <si>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</si>
  <si>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</si>
  <si>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</si>
  <si>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</si>
  <si>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</si>
  <si>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</si>
  <si>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</si>
  <si>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</si>
  <si>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</si>
  <si>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</si>
  <si>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</si>
  <si>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</si>
  <si>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</si>
  <si>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</si>
  <si>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</si>
  <si>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</si>
  <si>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</si>
  <si>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</si>
  <si>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</si>
  <si>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</si>
  <si>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</si>
  <si>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</si>
  <si>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</si>
  <si>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</si>
  <si>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</si>
  <si>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</si>
  <si>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</si>
  <si>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</si>
  <si>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</si>
  <si>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</si>
  <si>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</si>
  <si>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</si>
  <si>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</si>
  <si>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</si>
  <si>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</si>
  <si>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</si>
  <si>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</si>
  <si>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</si>
  <si>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</si>
  <si>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</si>
  <si>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</si>
  <si>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</si>
  <si>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</si>
  <si>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</si>
  <si>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</si>
  <si>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</si>
  <si>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</si>
  <si>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</si>
  <si>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</si>
  <si>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</si>
  <si>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</si>
  <si>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</si>
  <si>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</si>
  <si>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</si>
  <si>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</si>
  <si>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</si>
  <si>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</si>
  <si>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</si>
  <si>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</si>
  <si>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</si>
  <si>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</si>
  <si>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</si>
  <si>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</si>
  <si>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</si>
  <si>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</si>
  <si>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</si>
  <si>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</si>
  <si>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</si>
  <si>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</si>
  <si>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</si>
  <si>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</si>
  <si>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</si>
  <si>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</si>
  <si>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</si>
  <si>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</si>
  <si>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</si>
  <si>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</si>
  <si>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</si>
  <si>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RERA CA</t>
  </si>
  <si>
    <t>BALC</t>
  </si>
  <si>
    <t>TACA</t>
  </si>
  <si>
    <t>IGR-19.01.24</t>
  </si>
  <si>
    <t>IGR-23.01.24</t>
  </si>
  <si>
    <t>IGR-12.01.24</t>
  </si>
  <si>
    <t>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</si>
</sst>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16FF18-0B58-4163-B7DC-5219CD713E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294A69-D888-4E4A-AAE1-48E6932385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DE9AD5-ECEC-4FE5-B01F-95E12535A9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5ED620-8CFF-4F08-AE91-BB3A80892A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BE78D3-AE41-480C-9B6B-5A28E9024E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327766-4B6E-4A51-A91C-F8DD1065F4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100C07C-8079-4725-998B-1E4CFA6519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7D79041-91FE-4477-BCFB-0992030C0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307CF8-A836-473B-9A73-E5C9B9E8E9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B3E853A-5152-487A-9E75-740580762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411589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99C330-87D8-468E-9FB3-EA3FA12F4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32389" cy="876422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478273</xdr:colOff>
      <xdr:row>45</xdr:row>
      <xdr:rowOff>144091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CD0D2A9-5E26-48CF-8C1E-F67BBD44E0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99073" cy="871659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392536</xdr:colOff>
      <xdr:row>46</xdr:row>
      <xdr:rowOff>29802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4936E86-8C7D-44E5-8CA1-9B79717B9F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13336" cy="879280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382755</xdr:colOff>
      <xdr:row>46</xdr:row>
      <xdr:rowOff>67907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4051A51-14AB-4993-AEB5-FE6FD41D29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74755" cy="883090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354176</xdr:colOff>
      <xdr:row>44</xdr:row>
      <xdr:rowOff>77381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AF80BD-7EC2-49A9-9D6C-9D8ACE6E52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46176" cy="845938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354176</xdr:colOff>
      <xdr:row>44</xdr:row>
      <xdr:rowOff>58328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DD7144-19EF-4A58-BC10-D099EE3F55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46176" cy="8440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H25" sqref="H25:H26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2024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O33" sqref="O33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25000</v>
      </c>
      <c r="D3" s="24" t="s">
        <v>75</v>
      </c>
      <c r="E3" s="6" t="s">
        <v>89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22300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2700</v>
      </c>
      <c r="D13" s="24"/>
      <c r="F13" s="19"/>
    </row>
    <row r="14" spans="1:6" x14ac:dyDescent="0.25">
      <c r="A14" s="16" t="s">
        <v>15</v>
      </c>
      <c r="B14" s="20"/>
      <c r="C14" s="21">
        <f>C5</f>
        <v>22300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25000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666</v>
      </c>
      <c r="D18" s="26"/>
      <c r="F18" s="19"/>
    </row>
    <row r="19" spans="1:6" x14ac:dyDescent="0.25">
      <c r="A19" s="16" t="s">
        <v>73</v>
      </c>
      <c r="B19" s="6"/>
      <c r="C19" s="32">
        <f>C18*C16</f>
        <v>16650000</v>
      </c>
      <c r="D19" s="33"/>
      <c r="E19" s="70"/>
      <c r="F19" s="34"/>
    </row>
    <row r="20" spans="1:6" x14ac:dyDescent="0.25">
      <c r="A20" s="16" t="s">
        <v>24</v>
      </c>
      <c r="C20" s="35">
        <f>C19*90%</f>
        <v>14985000</v>
      </c>
      <c r="D20" s="32"/>
      <c r="F20" s="19"/>
    </row>
    <row r="21" spans="1:6" x14ac:dyDescent="0.25">
      <c r="A21" s="16" t="s">
        <v>25</v>
      </c>
      <c r="C21" s="35">
        <f>C19*80%</f>
        <v>13320000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1798200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34687.5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P19" sqref="P1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670</v>
      </c>
      <c r="C2" s="4">
        <f t="shared" ref="C2:C16" si="1">B2*1.2</f>
        <v>804</v>
      </c>
      <c r="D2" s="4">
        <f t="shared" ref="D2:D16" si="2">C2*1.2</f>
        <v>964.8</v>
      </c>
      <c r="E2" s="5">
        <f t="shared" ref="E2:E16" si="3">R2</f>
        <v>14753822</v>
      </c>
      <c r="F2" s="4">
        <f t="shared" ref="F2:F15" si="4">ROUND((E2/B2),0)</f>
        <v>22021</v>
      </c>
      <c r="G2" s="4">
        <f t="shared" ref="G2:G15" si="5">ROUND((E2/C2),0)</f>
        <v>18351</v>
      </c>
      <c r="H2" s="4">
        <f t="shared" ref="H2:H15" si="6">ROUND((E2/D2),0)</f>
        <v>15292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642+28</f>
        <v>670</v>
      </c>
      <c r="R2" s="2">
        <v>14753822</v>
      </c>
      <c r="S2" s="2" t="s">
        <v>86</v>
      </c>
    </row>
    <row r="3" spans="1:19" x14ac:dyDescent="0.25">
      <c r="A3" s="4">
        <v>2</v>
      </c>
      <c r="B3" s="4">
        <f t="shared" si="0"/>
        <v>672</v>
      </c>
      <c r="C3" s="4">
        <f t="shared" si="1"/>
        <v>806.4</v>
      </c>
      <c r="D3" s="4">
        <f t="shared" si="2"/>
        <v>967.68</v>
      </c>
      <c r="E3" s="5">
        <f t="shared" si="3"/>
        <v>14372568</v>
      </c>
      <c r="F3" s="4">
        <f t="shared" si="4"/>
        <v>21388</v>
      </c>
      <c r="G3" s="4">
        <f t="shared" si="5"/>
        <v>17823</v>
      </c>
      <c r="H3" s="4">
        <f t="shared" si="6"/>
        <v>14853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>644+28</f>
        <v>672</v>
      </c>
      <c r="R3" s="2">
        <v>14372568</v>
      </c>
      <c r="S3" s="2" t="s">
        <v>86</v>
      </c>
    </row>
    <row r="4" spans="1:19" x14ac:dyDescent="0.25">
      <c r="A4" s="4">
        <v>3</v>
      </c>
      <c r="B4" s="4">
        <f t="shared" si="0"/>
        <v>644.28</v>
      </c>
      <c r="C4" s="4">
        <f t="shared" si="1"/>
        <v>773.13599999999997</v>
      </c>
      <c r="D4" s="4">
        <f t="shared" si="2"/>
        <v>927.76319999999987</v>
      </c>
      <c r="E4" s="5">
        <f t="shared" si="3"/>
        <v>13536568</v>
      </c>
      <c r="F4" s="4">
        <f t="shared" si="4"/>
        <v>21010</v>
      </c>
      <c r="G4" s="4">
        <f t="shared" si="5"/>
        <v>17509</v>
      </c>
      <c r="H4" s="4">
        <f t="shared" si="6"/>
        <v>14591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f>644.28</f>
        <v>644.28</v>
      </c>
      <c r="R4" s="2">
        <v>13536568</v>
      </c>
      <c r="S4" s="2" t="s">
        <v>87</v>
      </c>
    </row>
    <row r="5" spans="1:19" x14ac:dyDescent="0.25">
      <c r="A5" s="4">
        <v>4</v>
      </c>
      <c r="B5" s="4">
        <f t="shared" si="0"/>
        <v>668</v>
      </c>
      <c r="C5" s="4">
        <f t="shared" si="1"/>
        <v>801.6</v>
      </c>
      <c r="D5" s="4">
        <f t="shared" si="2"/>
        <v>961.92</v>
      </c>
      <c r="E5" s="5">
        <f t="shared" si="3"/>
        <v>15420193</v>
      </c>
      <c r="F5" s="78">
        <f t="shared" si="4"/>
        <v>23084</v>
      </c>
      <c r="G5" s="78">
        <f t="shared" si="5"/>
        <v>19237</v>
      </c>
      <c r="H5" s="78">
        <f t="shared" si="6"/>
        <v>16031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f>644+24</f>
        <v>668</v>
      </c>
      <c r="R5" s="79">
        <v>15420193</v>
      </c>
      <c r="S5" s="79" t="s">
        <v>86</v>
      </c>
    </row>
    <row r="6" spans="1:19" x14ac:dyDescent="0.25">
      <c r="A6" s="4">
        <v>5</v>
      </c>
      <c r="B6" s="4">
        <f t="shared" si="0"/>
        <v>672</v>
      </c>
      <c r="C6" s="4">
        <f t="shared" si="1"/>
        <v>806.4</v>
      </c>
      <c r="D6" s="4">
        <f t="shared" si="2"/>
        <v>967.68</v>
      </c>
      <c r="E6" s="5">
        <f t="shared" si="3"/>
        <v>14372568</v>
      </c>
      <c r="F6" s="4">
        <f t="shared" si="4"/>
        <v>21388</v>
      </c>
      <c r="G6" s="4">
        <f t="shared" si="5"/>
        <v>17823</v>
      </c>
      <c r="H6" s="4">
        <f t="shared" si="6"/>
        <v>14853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>644+28</f>
        <v>672</v>
      </c>
      <c r="R6" s="2">
        <v>14372568</v>
      </c>
      <c r="S6" s="2" t="s">
        <v>86</v>
      </c>
    </row>
    <row r="7" spans="1:19" x14ac:dyDescent="0.25">
      <c r="A7" s="4">
        <v>6</v>
      </c>
      <c r="B7" s="4">
        <f t="shared" si="0"/>
        <v>600</v>
      </c>
      <c r="C7" s="4">
        <f t="shared" si="1"/>
        <v>720</v>
      </c>
      <c r="D7" s="4">
        <f t="shared" si="2"/>
        <v>864</v>
      </c>
      <c r="E7" s="5">
        <f t="shared" si="3"/>
        <v>12806442</v>
      </c>
      <c r="F7" s="4">
        <f t="shared" si="4"/>
        <v>21344</v>
      </c>
      <c r="G7" s="4">
        <f t="shared" si="5"/>
        <v>17787</v>
      </c>
      <c r="H7" s="4">
        <f t="shared" si="6"/>
        <v>14822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600</v>
      </c>
      <c r="R7" s="2">
        <v>12806442</v>
      </c>
      <c r="S7" s="2" t="s">
        <v>86</v>
      </c>
    </row>
    <row r="8" spans="1:19" x14ac:dyDescent="0.25">
      <c r="A8" s="4">
        <v>7</v>
      </c>
      <c r="B8" s="4">
        <f t="shared" si="0"/>
        <v>596</v>
      </c>
      <c r="C8" s="4">
        <f t="shared" si="1"/>
        <v>715.19999999999993</v>
      </c>
      <c r="D8" s="4">
        <f t="shared" si="2"/>
        <v>858.2399999999999</v>
      </c>
      <c r="E8" s="5">
        <f t="shared" si="3"/>
        <v>13017076</v>
      </c>
      <c r="F8" s="4">
        <f t="shared" si="4"/>
        <v>21841</v>
      </c>
      <c r="G8" s="4">
        <f t="shared" si="5"/>
        <v>18201</v>
      </c>
      <c r="H8" s="4">
        <f t="shared" si="6"/>
        <v>15167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>566+30</f>
        <v>596</v>
      </c>
      <c r="R8" s="2">
        <v>13017076</v>
      </c>
      <c r="S8" s="2" t="s">
        <v>86</v>
      </c>
    </row>
    <row r="9" spans="1:19" x14ac:dyDescent="0.25">
      <c r="A9" s="4">
        <v>8</v>
      </c>
      <c r="B9" s="4">
        <f t="shared" si="0"/>
        <v>672</v>
      </c>
      <c r="C9" s="4">
        <f t="shared" si="1"/>
        <v>806.4</v>
      </c>
      <c r="D9" s="4">
        <f t="shared" si="2"/>
        <v>967.68</v>
      </c>
      <c r="E9" s="5">
        <f t="shared" si="3"/>
        <v>13536568</v>
      </c>
      <c r="F9" s="4">
        <f t="shared" si="4"/>
        <v>20144</v>
      </c>
      <c r="G9" s="4">
        <f t="shared" si="5"/>
        <v>16786</v>
      </c>
      <c r="H9" s="4">
        <f t="shared" si="6"/>
        <v>13989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>644+28</f>
        <v>672</v>
      </c>
      <c r="R9" s="2">
        <v>13536568</v>
      </c>
      <c r="S9" s="2" t="s">
        <v>87</v>
      </c>
    </row>
    <row r="10" spans="1:19" x14ac:dyDescent="0.25">
      <c r="A10" s="4">
        <v>9</v>
      </c>
      <c r="B10" s="4">
        <f t="shared" si="0"/>
        <v>670</v>
      </c>
      <c r="C10" s="4">
        <f t="shared" si="1"/>
        <v>804</v>
      </c>
      <c r="D10" s="4">
        <f t="shared" si="2"/>
        <v>964.8</v>
      </c>
      <c r="E10" s="5">
        <f t="shared" si="3"/>
        <v>14162422</v>
      </c>
      <c r="F10" s="4">
        <f t="shared" si="4"/>
        <v>21138</v>
      </c>
      <c r="G10" s="4">
        <f t="shared" si="5"/>
        <v>17615</v>
      </c>
      <c r="H10" s="4">
        <f t="shared" si="6"/>
        <v>14679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>642+28</f>
        <v>670</v>
      </c>
      <c r="R10" s="2">
        <v>14162422</v>
      </c>
      <c r="S10" s="2" t="s">
        <v>88</v>
      </c>
    </row>
    <row r="11" spans="1:19" x14ac:dyDescent="0.25">
      <c r="A11" s="4">
        <v>10</v>
      </c>
      <c r="B11" s="4">
        <f t="shared" si="0"/>
        <v>597</v>
      </c>
      <c r="C11" s="4">
        <f t="shared" si="1"/>
        <v>716.4</v>
      </c>
      <c r="D11" s="4">
        <f t="shared" si="2"/>
        <v>859.68</v>
      </c>
      <c r="E11" s="5">
        <f t="shared" si="3"/>
        <v>12778163</v>
      </c>
      <c r="F11" s="4">
        <f t="shared" si="4"/>
        <v>21404</v>
      </c>
      <c r="G11" s="4">
        <f t="shared" si="5"/>
        <v>17837</v>
      </c>
      <c r="H11" s="4">
        <f t="shared" si="6"/>
        <v>14864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0">O11/1.2</f>
        <v>0</v>
      </c>
      <c r="Q11">
        <f>567+30</f>
        <v>597</v>
      </c>
      <c r="R11" s="2">
        <v>12778163</v>
      </c>
      <c r="S11" s="2" t="s">
        <v>87</v>
      </c>
    </row>
    <row r="12" spans="1:19" x14ac:dyDescent="0.25">
      <c r="A12" s="4">
        <v>11</v>
      </c>
      <c r="B12" s="4">
        <f t="shared" si="0"/>
        <v>615</v>
      </c>
      <c r="C12" s="4">
        <f t="shared" si="1"/>
        <v>738</v>
      </c>
      <c r="D12" s="4">
        <f t="shared" si="2"/>
        <v>885.6</v>
      </c>
      <c r="E12" s="5">
        <f t="shared" si="3"/>
        <v>15000000</v>
      </c>
      <c r="F12" s="78">
        <f t="shared" si="4"/>
        <v>24390</v>
      </c>
      <c r="G12" s="78">
        <f t="shared" si="5"/>
        <v>20325</v>
      </c>
      <c r="H12" s="78">
        <f t="shared" si="6"/>
        <v>16938</v>
      </c>
      <c r="I12" s="78">
        <f t="shared" si="7"/>
        <v>0</v>
      </c>
      <c r="J12" s="78">
        <f t="shared" si="8"/>
        <v>0</v>
      </c>
      <c r="K12" s="7"/>
      <c r="L12" s="7"/>
      <c r="M12" s="7"/>
      <c r="N12" s="7"/>
      <c r="O12" s="7">
        <v>0</v>
      </c>
      <c r="P12" s="7">
        <f t="shared" si="10"/>
        <v>0</v>
      </c>
      <c r="Q12" s="7">
        <v>615</v>
      </c>
      <c r="R12" s="79">
        <v>15000000</v>
      </c>
      <c r="S12" s="2"/>
    </row>
    <row r="13" spans="1:19" x14ac:dyDescent="0.25">
      <c r="A13" s="4">
        <v>12</v>
      </c>
      <c r="B13" s="4">
        <f t="shared" si="0"/>
        <v>670</v>
      </c>
      <c r="C13" s="4">
        <f t="shared" si="1"/>
        <v>804</v>
      </c>
      <c r="D13" s="4">
        <f t="shared" si="2"/>
        <v>964.8</v>
      </c>
      <c r="E13" s="5">
        <f t="shared" si="3"/>
        <v>17000000</v>
      </c>
      <c r="F13" s="78">
        <f t="shared" si="4"/>
        <v>25373</v>
      </c>
      <c r="G13" s="78">
        <f t="shared" si="5"/>
        <v>21144</v>
      </c>
      <c r="H13" s="78">
        <f t="shared" si="6"/>
        <v>17620</v>
      </c>
      <c r="I13" s="78">
        <f t="shared" si="7"/>
        <v>0</v>
      </c>
      <c r="J13" s="78">
        <f t="shared" si="8"/>
        <v>0</v>
      </c>
      <c r="K13" s="7"/>
      <c r="L13" s="7"/>
      <c r="M13" s="7"/>
      <c r="N13" s="7"/>
      <c r="O13" s="7">
        <v>0</v>
      </c>
      <c r="P13" s="7">
        <f t="shared" si="10"/>
        <v>0</v>
      </c>
      <c r="Q13" s="7">
        <v>670</v>
      </c>
      <c r="R13" s="79">
        <v>17000000</v>
      </c>
      <c r="S13" s="2"/>
    </row>
    <row r="14" spans="1:19" x14ac:dyDescent="0.25">
      <c r="A14" s="4">
        <v>13</v>
      </c>
      <c r="B14" s="4">
        <f t="shared" si="0"/>
        <v>635</v>
      </c>
      <c r="C14" s="4">
        <f t="shared" si="1"/>
        <v>762</v>
      </c>
      <c r="D14" s="4">
        <f t="shared" si="2"/>
        <v>914.4</v>
      </c>
      <c r="E14" s="5">
        <f t="shared" si="3"/>
        <v>16500000</v>
      </c>
      <c r="F14" s="4">
        <f t="shared" si="4"/>
        <v>25984</v>
      </c>
      <c r="G14" s="4">
        <f t="shared" si="5"/>
        <v>21654</v>
      </c>
      <c r="H14" s="4">
        <f t="shared" si="6"/>
        <v>18045</v>
      </c>
      <c r="I14" s="4">
        <f t="shared" si="7"/>
        <v>0</v>
      </c>
      <c r="J14" s="4">
        <f t="shared" si="8"/>
        <v>0</v>
      </c>
      <c r="O14">
        <v>0</v>
      </c>
      <c r="P14">
        <f t="shared" si="10"/>
        <v>0</v>
      </c>
      <c r="Q14">
        <v>635</v>
      </c>
      <c r="R14" s="2">
        <v>16500000</v>
      </c>
      <c r="S14" s="2"/>
    </row>
    <row r="15" spans="1:19" x14ac:dyDescent="0.25">
      <c r="A15" s="4">
        <v>14</v>
      </c>
      <c r="B15" s="4">
        <f t="shared" si="0"/>
        <v>635</v>
      </c>
      <c r="C15" s="4">
        <f t="shared" si="1"/>
        <v>762</v>
      </c>
      <c r="D15" s="4">
        <f t="shared" si="2"/>
        <v>914.4</v>
      </c>
      <c r="E15" s="5">
        <f t="shared" si="3"/>
        <v>17300000</v>
      </c>
      <c r="F15" s="4">
        <f t="shared" si="4"/>
        <v>27244</v>
      </c>
      <c r="G15" s="4">
        <f t="shared" si="5"/>
        <v>22703</v>
      </c>
      <c r="H15" s="4">
        <f t="shared" si="6"/>
        <v>18920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v>635</v>
      </c>
      <c r="R15" s="2">
        <v>17300000</v>
      </c>
      <c r="S15" s="2"/>
    </row>
    <row r="16" spans="1:19" x14ac:dyDescent="0.25">
      <c r="A16" s="4">
        <v>15</v>
      </c>
      <c r="B16" s="4">
        <f t="shared" si="0"/>
        <v>635</v>
      </c>
      <c r="C16" s="4">
        <f t="shared" si="1"/>
        <v>762</v>
      </c>
      <c r="D16" s="4">
        <f t="shared" si="2"/>
        <v>914.4</v>
      </c>
      <c r="E16" s="5">
        <f t="shared" si="3"/>
        <v>16900000</v>
      </c>
      <c r="F16" s="78">
        <f t="shared" ref="F16" si="11">ROUND((E16/B16),0)</f>
        <v>26614</v>
      </c>
      <c r="G16" s="78">
        <f t="shared" ref="G16" si="12">ROUND((E16/C16),0)</f>
        <v>22178</v>
      </c>
      <c r="H16" s="78">
        <f t="shared" ref="H16" si="13">ROUND((E16/D16),0)</f>
        <v>18482</v>
      </c>
      <c r="I16" s="78">
        <f t="shared" ref="I16" si="14">T16</f>
        <v>0</v>
      </c>
      <c r="J16" s="78">
        <f t="shared" ref="J16" si="15">U16</f>
        <v>0</v>
      </c>
      <c r="K16" s="7"/>
      <c r="L16" s="7"/>
      <c r="M16" s="7"/>
      <c r="N16" s="7"/>
      <c r="O16" s="7">
        <v>0</v>
      </c>
      <c r="P16" s="7">
        <f t="shared" ref="P16" si="16">O16/1.2</f>
        <v>0</v>
      </c>
      <c r="Q16" s="7">
        <v>635</v>
      </c>
      <c r="R16" s="79">
        <v>16900000</v>
      </c>
      <c r="S16" s="2"/>
    </row>
    <row r="17" spans="1:19" x14ac:dyDescent="0.25">
      <c r="A17" s="4">
        <v>16</v>
      </c>
      <c r="B17" s="4">
        <f t="shared" ref="B17:B21" si="17">Q17</f>
        <v>595</v>
      </c>
      <c r="C17" s="4">
        <f t="shared" ref="C17:C21" si="18">B17*1.2</f>
        <v>714</v>
      </c>
      <c r="D17" s="4">
        <f t="shared" ref="D17:D21" si="19">C17*1.2</f>
        <v>856.8</v>
      </c>
      <c r="E17" s="5">
        <f t="shared" ref="E17:E21" si="20">R17</f>
        <v>15900000</v>
      </c>
      <c r="F17" s="78">
        <f t="shared" ref="F17" si="21">ROUND((E17/B17),0)</f>
        <v>26723</v>
      </c>
      <c r="G17" s="78">
        <f t="shared" ref="G17" si="22">ROUND((E17/C17),0)</f>
        <v>22269</v>
      </c>
      <c r="H17" s="78">
        <f t="shared" ref="H17" si="23">ROUND((E17/D17),0)</f>
        <v>18557</v>
      </c>
      <c r="I17" s="78">
        <f t="shared" ref="I17" si="24">T17</f>
        <v>0</v>
      </c>
      <c r="J17" s="78">
        <f t="shared" ref="J17" si="25">U17</f>
        <v>0</v>
      </c>
      <c r="K17" s="7"/>
      <c r="L17" s="7"/>
      <c r="M17" s="7"/>
      <c r="N17" s="7"/>
      <c r="O17" s="7">
        <v>0</v>
      </c>
      <c r="P17" s="7">
        <f t="shared" ref="P17" si="26">O17/1.2</f>
        <v>0</v>
      </c>
      <c r="Q17" s="7">
        <v>595</v>
      </c>
      <c r="R17" s="79">
        <v>15900000</v>
      </c>
      <c r="S17" s="2"/>
    </row>
    <row r="18" spans="1:19" x14ac:dyDescent="0.25">
      <c r="A18" s="4">
        <v>17</v>
      </c>
      <c r="B18" s="4">
        <f t="shared" si="17"/>
        <v>0</v>
      </c>
      <c r="C18" s="4">
        <f t="shared" si="18"/>
        <v>0</v>
      </c>
      <c r="D18" s="4">
        <f t="shared" si="19"/>
        <v>0</v>
      </c>
      <c r="E18" s="5">
        <f t="shared" si="20"/>
        <v>0</v>
      </c>
      <c r="F18" s="4" t="e">
        <f t="shared" ref="F18:F21" si="27">ROUND((E18/B18),0)</f>
        <v>#DIV/0!</v>
      </c>
      <c r="G18" s="4" t="e">
        <f t="shared" ref="G18:G21" si="28">ROUND((E18/C18),0)</f>
        <v>#DIV/0!</v>
      </c>
      <c r="H18" s="4" t="e">
        <f t="shared" ref="H18:H21" si="29">ROUND((E18/D18),0)</f>
        <v>#DIV/0!</v>
      </c>
      <c r="I18" s="4">
        <f t="shared" ref="I18:J21" si="30">T18</f>
        <v>0</v>
      </c>
      <c r="J18" s="4">
        <f t="shared" si="30"/>
        <v>0</v>
      </c>
      <c r="O18">
        <v>0</v>
      </c>
      <c r="P18">
        <f t="shared" ref="P18" si="31">O18/1.2</f>
        <v>0</v>
      </c>
      <c r="Q18">
        <f t="shared" ref="Q18:Q21" si="32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7"/>
        <v>0</v>
      </c>
      <c r="C19" s="4">
        <f t="shared" si="18"/>
        <v>0</v>
      </c>
      <c r="D19" s="4">
        <f t="shared" si="19"/>
        <v>0</v>
      </c>
      <c r="E19" s="5">
        <f t="shared" si="20"/>
        <v>0</v>
      </c>
      <c r="F19" s="4" t="e">
        <f t="shared" si="27"/>
        <v>#DIV/0!</v>
      </c>
      <c r="G19" s="4" t="e">
        <f t="shared" si="28"/>
        <v>#DIV/0!</v>
      </c>
      <c r="H19" s="4" t="e">
        <f t="shared" si="29"/>
        <v>#DIV/0!</v>
      </c>
      <c r="I19" s="4">
        <f t="shared" si="30"/>
        <v>0</v>
      </c>
      <c r="J19" s="4">
        <f t="shared" si="30"/>
        <v>0</v>
      </c>
      <c r="O19">
        <v>0</v>
      </c>
      <c r="P19">
        <f>O19/1.2</f>
        <v>0</v>
      </c>
      <c r="Q19">
        <f t="shared" si="32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3">Q20</f>
        <v>0</v>
      </c>
      <c r="C20" s="4">
        <f t="shared" ref="C20" si="34">B20*1.2</f>
        <v>0</v>
      </c>
      <c r="D20" s="4">
        <f t="shared" ref="D20" si="35">C20*1.2</f>
        <v>0</v>
      </c>
      <c r="E20" s="5">
        <f t="shared" ref="E20" si="36">R20</f>
        <v>0</v>
      </c>
      <c r="F20" s="4" t="e">
        <f t="shared" ref="F20" si="37">ROUND((E20/B20),0)</f>
        <v>#DIV/0!</v>
      </c>
      <c r="G20" s="4" t="e">
        <f t="shared" ref="G20" si="38">ROUND((E20/C20),0)</f>
        <v>#DIV/0!</v>
      </c>
      <c r="H20" s="4" t="e">
        <f t="shared" ref="H20" si="39">ROUND((E20/D20),0)</f>
        <v>#DIV/0!</v>
      </c>
      <c r="I20" s="4">
        <f t="shared" ref="I20" si="40">T20</f>
        <v>0</v>
      </c>
      <c r="J20" s="4">
        <f t="shared" ref="J20" si="41">U20</f>
        <v>0</v>
      </c>
      <c r="O20">
        <v>0</v>
      </c>
      <c r="P20">
        <f t="shared" ref="P20" si="42">O20/1.2</f>
        <v>0</v>
      </c>
      <c r="Q20">
        <f t="shared" ref="Q20" si="43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7"/>
        <v>0</v>
      </c>
      <c r="C21" s="4">
        <f t="shared" si="18"/>
        <v>0</v>
      </c>
      <c r="D21" s="4">
        <f t="shared" si="19"/>
        <v>0</v>
      </c>
      <c r="E21" s="5">
        <f t="shared" si="20"/>
        <v>0</v>
      </c>
      <c r="F21" s="4" t="e">
        <f t="shared" si="27"/>
        <v>#DIV/0!</v>
      </c>
      <c r="G21" s="4" t="e">
        <f t="shared" si="28"/>
        <v>#DIV/0!</v>
      </c>
      <c r="H21" s="4" t="e">
        <f t="shared" si="29"/>
        <v>#DIV/0!</v>
      </c>
      <c r="I21" s="4">
        <f t="shared" si="30"/>
        <v>0</v>
      </c>
      <c r="J21" s="4">
        <f t="shared" si="30"/>
        <v>0</v>
      </c>
      <c r="O21">
        <v>0</v>
      </c>
      <c r="P21">
        <f>O21/1.2</f>
        <v>0</v>
      </c>
      <c r="Q21">
        <f t="shared" si="32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57" t="s">
        <v>83</v>
      </c>
      <c r="G26" s="57">
        <v>645</v>
      </c>
    </row>
    <row r="27" spans="1:19" s="10" customFormat="1" x14ac:dyDescent="0.25">
      <c r="F27" s="57" t="s">
        <v>84</v>
      </c>
      <c r="G27" s="57">
        <v>21</v>
      </c>
    </row>
    <row r="28" spans="1:19" s="10" customFormat="1" x14ac:dyDescent="0.25">
      <c r="C28" s="72" t="s">
        <v>74</v>
      </c>
      <c r="D28" s="72"/>
      <c r="F28" s="57" t="s">
        <v>85</v>
      </c>
      <c r="G28" s="57">
        <f>SUM(G26:G27)</f>
        <v>666</v>
      </c>
    </row>
    <row r="29" spans="1:19" s="10" customFormat="1" x14ac:dyDescent="0.25">
      <c r="C29" s="72" t="s">
        <v>1</v>
      </c>
      <c r="D29" s="72">
        <v>14339864</v>
      </c>
      <c r="F29" s="57" t="s">
        <v>71</v>
      </c>
      <c r="G29" s="57">
        <v>733</v>
      </c>
      <c r="H29" s="10">
        <f>G29/G28</f>
        <v>1.1006006006006006</v>
      </c>
    </row>
    <row r="30" spans="1:19" s="10" customFormat="1" x14ac:dyDescent="0.25">
      <c r="F30" s="57" t="s">
        <v>72</v>
      </c>
      <c r="G30" s="57">
        <v>23000</v>
      </c>
    </row>
    <row r="31" spans="1:19" s="10" customFormat="1" x14ac:dyDescent="0.25">
      <c r="C31" s="75"/>
      <c r="D31" s="75"/>
      <c r="F31" s="75" t="s">
        <v>73</v>
      </c>
      <c r="G31" s="75">
        <f>G28*G30</f>
        <v>15318000</v>
      </c>
      <c r="H31" s="10">
        <f>G31/D29</f>
        <v>1.068210967691186</v>
      </c>
    </row>
    <row r="32" spans="1:19" s="10" customFormat="1" x14ac:dyDescent="0.25">
      <c r="C32" s="75"/>
      <c r="D32" s="75"/>
      <c r="F32" s="75" t="s">
        <v>24</v>
      </c>
      <c r="G32" s="75">
        <f>G31*90%</f>
        <v>13786200</v>
      </c>
    </row>
    <row r="33" spans="3:7" s="10" customFormat="1" x14ac:dyDescent="0.25">
      <c r="C33" s="75"/>
      <c r="D33" s="75"/>
      <c r="F33" s="75" t="s">
        <v>25</v>
      </c>
      <c r="G33" s="75">
        <f>G31*80%</f>
        <v>12254400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045AE-9A02-4298-ABE8-0D3F3339C19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255C03-B920-4EE5-A734-FD38237B1B6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C2E43-4C98-4EC3-8607-86892D4D012C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35F90-9425-4F70-B32A-442B1607D59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492E9-8346-4247-ADC6-D2A513435AB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C908C-09CA-4C0A-BC4A-17AE9A8C772F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2024-03-26T12:04:30Z</dcterms:modified>
</cp:coreProperties>
</file>