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RUCHA H KHADKE  ARUN KUMAR SINGH  - SBI\"/>
    </mc:Choice>
  </mc:AlternateContent>
  <xr:revisionPtr revIDLastSave="0" documentId="13_ncr:1_{5E28D718-A262-4816-872D-D672CD8346C3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3" sheetId="25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</sheets>
  <calcPr calcId="191029"/>
</workbook>
</file>

<file path=xl/calcChain.xml><?xml version="1.0" encoding="utf-8"?>
<calcChain xmlns="http://schemas.openxmlformats.org/spreadsheetml/2006/main">
  <c r="N40" i="19" l="1"/>
  <c r="N39" i="19"/>
  <c r="M39" i="19"/>
  <c r="M38" i="19"/>
  <c r="R40" i="18"/>
  <c r="R39" i="18"/>
  <c r="Q39" i="18"/>
  <c r="Q38" i="18"/>
  <c r="O48" i="17"/>
  <c r="O47" i="17"/>
  <c r="N47" i="17"/>
  <c r="N46" i="17"/>
  <c r="H35" i="4"/>
  <c r="H34" i="4"/>
  <c r="G34" i="4"/>
  <c r="G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<sst xmlns="http://schemas.openxmlformats.org/spreadsheetml/2006/main" count="50" uniqueCount="44">
  <si>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</si>
  <si>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</si>
  <si>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</si>
  <si>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</si>
  <si>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</si>
  <si>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</si>
  <si>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</si>
  <si>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</si>
  <si>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</si>
  <si>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</si>
  <si>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</si>
  <si>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</si>
  <si>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</si>
  <si>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</si>
  <si>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</si>
  <si>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</si>
  <si>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</si>
  <si>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</si>
  <si>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</si>
  <si>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</si>
  <si>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</si>
  <si>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</si>
  <si>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</si>
  <si>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</si>
  <si>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</si>
  <si>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</si>
  <si>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</si>
  <si>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</si>
  <si>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</si>
  <si>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</si>
  <si>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</si>
  <si>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</si>
  <si>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</si>
  <si>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</si>
  <si>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</si>
  <si>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</si>
  <si>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</si>
  <si>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</si>
  <si>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</si>
  <si>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Belapur ) - RUCHA H KHADKE</t>
  </si>
  <si>
    <t>Index II CA</t>
  </si>
  <si>
    <t xml:space="preserve">Terrace </t>
  </si>
  <si>
    <t>As per Part OC</t>
  </si>
  <si>
    <t>FMV / 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</si>
</sst>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412100</xdr:colOff>
      <xdr:row>44</xdr:row>
      <xdr:rowOff>105960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5340D7-BC5D-4697-A631-AEC01B3D0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90500" cy="848796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534751</xdr:colOff>
      <xdr:row>48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9F58CA-49B6-4251-9230-4EA717D98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678751" cy="90500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</xdr:colOff>
      <xdr:row>2</xdr:row>
      <xdr:rowOff>0</xdr:rowOff>
    </xdr:from>
    <xdr:to>
      <xdr:col>32</xdr:col>
      <xdr:colOff>12070</xdr:colOff>
      <xdr:row>35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3D62B8-D749-4869-AF7B-882C20A12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5875" y="381000"/>
          <a:ext cx="18233395" cy="63731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0</xdr:rowOff>
    </xdr:from>
    <xdr:to>
      <xdr:col>30</xdr:col>
      <xdr:colOff>431170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DB2CF2-5616-47F1-BA8C-0B5229325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0"/>
          <a:ext cx="18233395" cy="89547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30</xdr:col>
      <xdr:colOff>2553</xdr:colOff>
      <xdr:row>37</xdr:row>
      <xdr:rowOff>77168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912EF8-7B4C-42A3-93FE-B46F2873C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90553" cy="6935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259678</xdr:colOff>
      <xdr:row>47</xdr:row>
      <xdr:rowOff>29765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950AEF-103B-43D5-B64F-AE859B9BC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38078" cy="852606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373994</xdr:colOff>
      <xdr:row>49</xdr:row>
      <xdr:rowOff>163091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49BFBC-407C-46A8-8C90-6F9A46F08E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52394" cy="835459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316836</xdr:colOff>
      <xdr:row>44</xdr:row>
      <xdr:rowOff>172617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524844-357A-4F70-A528-C856FE3F8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995236" cy="8364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335889</xdr:colOff>
      <xdr:row>47</xdr:row>
      <xdr:rowOff>10703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339888-E307-40A2-9DC6-E76BDCE7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14289" cy="844032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488310</xdr:colOff>
      <xdr:row>41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825586-4447-4783-9C69-0920F5FA3E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166710" cy="652553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600075</xdr:colOff>
      <xdr:row>0</xdr:row>
      <xdr:rowOff>0</xdr:rowOff>
    </xdr:from>
    <xdr:to>
      <xdr:col>34</xdr:col>
      <xdr:colOff>545470</xdr:colOff>
      <xdr:row>34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967EC16-9CBB-4B94-AAE3-8B11436AD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38475" y="0"/>
          <a:ext cx="18233395" cy="653506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412100</xdr:colOff>
      <xdr:row>34</xdr:row>
      <xdr:rowOff>181878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B896B6-A83C-4B44-AA71-5FFAF78E8F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0500" cy="64683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514350</xdr:colOff>
      <xdr:row>0</xdr:row>
      <xdr:rowOff>85725</xdr:rowOff>
    </xdr:from>
    <xdr:to>
      <xdr:col>30</xdr:col>
      <xdr:colOff>307323</xdr:colOff>
      <xdr:row>34</xdr:row>
      <xdr:rowOff>86629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A491807-5EE1-45E7-B5A9-BAFBDA0731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4350" y="85725"/>
          <a:ext cx="18080973" cy="6477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R23" sqref="R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0" t="s">
        <v>35</v>
      </c>
      <c r="B2" s="40"/>
      <c r="C2" s="40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/>
      <c r="T2"/>
    </row>
    <row r="3" spans="1:20" s="45" customFormat="1" x14ac:dyDescent="0.25">
      <c r="A3" s="43">
        <f t="shared" ref="A3:A14" si="0">N3</f>
        <v>0</v>
      </c>
      <c r="B3" s="43">
        <f t="shared" ref="B3:B14" si="1">Q3</f>
        <v>1084</v>
      </c>
      <c r="C3" s="43">
        <f>B3*1.2</f>
        <v>1300.8</v>
      </c>
      <c r="D3" s="43">
        <f t="shared" ref="D3:D14" si="2">C3*1.2</f>
        <v>1560.9599999999998</v>
      </c>
      <c r="E3" s="44">
        <f t="shared" ref="E3:E14" si="3">R3</f>
        <v>20800000</v>
      </c>
      <c r="F3" s="43">
        <f t="shared" ref="F3:F14" si="4">ROUND((E3/B3),0)</f>
        <v>19188</v>
      </c>
      <c r="G3" s="43">
        <f t="shared" ref="G3:G14" si="5">ROUND((E3/C3),0)</f>
        <v>15990</v>
      </c>
      <c r="H3" s="43">
        <f t="shared" ref="H3:H14" si="6">ROUND((E3/D3),0)</f>
        <v>13325</v>
      </c>
      <c r="I3" s="43" t="e">
        <f>#REF!</f>
        <v>#REF!</v>
      </c>
      <c r="J3" s="43">
        <f t="shared" ref="J3:J14" si="7">S3</f>
        <v>0</v>
      </c>
      <c r="O3" s="45">
        <v>0</v>
      </c>
      <c r="P3" s="45">
        <f t="shared" ref="P3:Q14" si="8">O3/1.2</f>
        <v>0</v>
      </c>
      <c r="Q3" s="45">
        <v>1084</v>
      </c>
      <c r="R3" s="46">
        <v>20800000</v>
      </c>
    </row>
    <row r="4" spans="1:20" x14ac:dyDescent="0.25">
      <c r="A4" s="4">
        <f t="shared" ref="A4:A9" si="9">N4</f>
        <v>0</v>
      </c>
      <c r="B4" s="4">
        <f t="shared" ref="B4:B9" si="10">Q4</f>
        <v>1085</v>
      </c>
      <c r="C4" s="4">
        <f t="shared" ref="C4:C9" si="11">B4*1.2</f>
        <v>1302</v>
      </c>
      <c r="D4" s="4">
        <f t="shared" ref="D4:D9" si="12">C4*1.2</f>
        <v>1562.3999999999999</v>
      </c>
      <c r="E4" s="5">
        <f t="shared" ref="E4:E9" si="13">R4</f>
        <v>15100000</v>
      </c>
      <c r="F4" s="9">
        <f t="shared" ref="F4:F9" si="14">ROUND((E4/B4),0)</f>
        <v>13917</v>
      </c>
      <c r="G4" s="9">
        <f t="shared" ref="G4:G9" si="15">ROUND((E4/C4),0)</f>
        <v>11598</v>
      </c>
      <c r="H4" s="9">
        <f t="shared" ref="H4:H9" si="16">ROUND((E4/D4),0)</f>
        <v>9665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1085</v>
      </c>
      <c r="R4" s="2">
        <v>15100000</v>
      </c>
    </row>
    <row r="5" spans="1:20" s="45" customFormat="1" x14ac:dyDescent="0.25">
      <c r="A5" s="43">
        <f t="shared" si="9"/>
        <v>0</v>
      </c>
      <c r="B5" s="43">
        <f t="shared" si="10"/>
        <v>1084</v>
      </c>
      <c r="C5" s="43">
        <f t="shared" si="11"/>
        <v>1300.8</v>
      </c>
      <c r="D5" s="43">
        <f t="shared" si="12"/>
        <v>1560.9599999999998</v>
      </c>
      <c r="E5" s="44">
        <f t="shared" si="13"/>
        <v>20800000</v>
      </c>
      <c r="F5" s="43">
        <f t="shared" si="14"/>
        <v>19188</v>
      </c>
      <c r="G5" s="43">
        <f t="shared" si="15"/>
        <v>15990</v>
      </c>
      <c r="H5" s="43">
        <f t="shared" si="16"/>
        <v>13325</v>
      </c>
      <c r="I5" s="43" t="e">
        <f>#REF!</f>
        <v>#REF!</v>
      </c>
      <c r="J5" s="43">
        <f t="shared" si="17"/>
        <v>0</v>
      </c>
      <c r="O5" s="45">
        <v>0</v>
      </c>
      <c r="P5" s="45">
        <f t="shared" si="18"/>
        <v>0</v>
      </c>
      <c r="Q5" s="45">
        <v>1084</v>
      </c>
      <c r="R5" s="46">
        <v>20800000</v>
      </c>
    </row>
    <row r="6" spans="1:20" x14ac:dyDescent="0.25">
      <c r="A6" s="4">
        <f t="shared" si="9"/>
        <v>0</v>
      </c>
      <c r="B6" s="4">
        <f t="shared" si="10"/>
        <v>604</v>
      </c>
      <c r="C6" s="4">
        <f t="shared" si="11"/>
        <v>724.8</v>
      </c>
      <c r="D6" s="4">
        <f t="shared" si="12"/>
        <v>869.75999999999988</v>
      </c>
      <c r="E6" s="5">
        <f t="shared" si="13"/>
        <v>8000000</v>
      </c>
      <c r="F6" s="9">
        <f t="shared" si="14"/>
        <v>13245</v>
      </c>
      <c r="G6" s="9">
        <f t="shared" si="15"/>
        <v>11038</v>
      </c>
      <c r="H6" s="9">
        <f t="shared" si="16"/>
        <v>9198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604</v>
      </c>
      <c r="R6" s="2">
        <v>8000000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0" t="s">
        <v>36</v>
      </c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</row>
    <row r="16" spans="1:20" x14ac:dyDescent="0.25">
      <c r="A16" s="4">
        <f t="shared" ref="A16:A28" si="32">N16</f>
        <v>0</v>
      </c>
      <c r="B16" s="4">
        <f t="shared" ref="B16:B28" si="33">Q16</f>
        <v>850</v>
      </c>
      <c r="C16" s="4">
        <f>B16*1.2</f>
        <v>1020</v>
      </c>
      <c r="D16" s="4">
        <f t="shared" ref="D16:D28" si="34">C16*1.2</f>
        <v>1224</v>
      </c>
      <c r="E16" s="5">
        <f t="shared" ref="E16:E28" si="35">R16</f>
        <v>14800000</v>
      </c>
      <c r="F16" s="9">
        <f t="shared" ref="F16:F28" si="36">ROUND((E16/B16),0)</f>
        <v>17412</v>
      </c>
      <c r="G16" s="9">
        <f t="shared" ref="G16:G28" si="37">ROUND((E16/C16),0)</f>
        <v>14510</v>
      </c>
      <c r="H16" s="9">
        <f t="shared" ref="H16:H28" si="38">ROUND((E16/D16),0)</f>
        <v>12092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850</v>
      </c>
      <c r="R16" s="2">
        <v>14800000</v>
      </c>
    </row>
    <row r="17" spans="1:24" x14ac:dyDescent="0.25">
      <c r="A17" s="4">
        <f t="shared" si="32"/>
        <v>0</v>
      </c>
      <c r="B17" s="4">
        <f t="shared" si="33"/>
        <v>840</v>
      </c>
      <c r="C17" s="4">
        <f t="shared" ref="C17:C28" si="41">B17*1.2</f>
        <v>1008</v>
      </c>
      <c r="D17" s="4">
        <f t="shared" si="34"/>
        <v>1209.5999999999999</v>
      </c>
      <c r="E17" s="5">
        <f t="shared" si="35"/>
        <v>14500000</v>
      </c>
      <c r="F17" s="9">
        <f t="shared" si="36"/>
        <v>17262</v>
      </c>
      <c r="G17" s="9">
        <f t="shared" si="37"/>
        <v>14385</v>
      </c>
      <c r="H17" s="9">
        <f t="shared" si="38"/>
        <v>11987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840</v>
      </c>
      <c r="R17" s="2">
        <v>14500000</v>
      </c>
    </row>
    <row r="18" spans="1:24" x14ac:dyDescent="0.25">
      <c r="A18" s="4">
        <f t="shared" si="32"/>
        <v>0</v>
      </c>
      <c r="B18" s="4">
        <f t="shared" si="33"/>
        <v>775</v>
      </c>
      <c r="C18" s="4">
        <f t="shared" si="41"/>
        <v>930</v>
      </c>
      <c r="D18" s="4">
        <f t="shared" si="34"/>
        <v>1116</v>
      </c>
      <c r="E18" s="5">
        <f t="shared" si="35"/>
        <v>14500000</v>
      </c>
      <c r="F18" s="9">
        <f t="shared" si="36"/>
        <v>18710</v>
      </c>
      <c r="G18" s="9">
        <f t="shared" si="37"/>
        <v>15591</v>
      </c>
      <c r="H18" s="9">
        <f t="shared" si="38"/>
        <v>12993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775</v>
      </c>
      <c r="R18" s="2">
        <v>14500000</v>
      </c>
    </row>
    <row r="19" spans="1:24" x14ac:dyDescent="0.25">
      <c r="A19" s="4">
        <f t="shared" si="32"/>
        <v>0</v>
      </c>
      <c r="B19" s="4">
        <f t="shared" si="33"/>
        <v>750</v>
      </c>
      <c r="C19" s="4">
        <f t="shared" si="41"/>
        <v>900</v>
      </c>
      <c r="D19" s="4">
        <f t="shared" si="34"/>
        <v>1080</v>
      </c>
      <c r="E19" s="5">
        <f t="shared" si="35"/>
        <v>14500000</v>
      </c>
      <c r="F19" s="9">
        <f t="shared" si="36"/>
        <v>19333</v>
      </c>
      <c r="G19" s="9">
        <f t="shared" si="37"/>
        <v>16111</v>
      </c>
      <c r="H19" s="9">
        <f t="shared" si="38"/>
        <v>13426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750</v>
      </c>
      <c r="R19" s="2">
        <v>14500000</v>
      </c>
    </row>
    <row r="20" spans="1:24" x14ac:dyDescent="0.25">
      <c r="A20" s="4">
        <f t="shared" si="32"/>
        <v>0</v>
      </c>
      <c r="B20" s="4">
        <f t="shared" si="33"/>
        <v>1150</v>
      </c>
      <c r="C20" s="4">
        <f t="shared" si="41"/>
        <v>1380</v>
      </c>
      <c r="D20" s="4">
        <f t="shared" si="34"/>
        <v>1656</v>
      </c>
      <c r="E20" s="5">
        <f t="shared" si="35"/>
        <v>21000000</v>
      </c>
      <c r="F20" s="9">
        <f t="shared" si="36"/>
        <v>18261</v>
      </c>
      <c r="G20" s="9">
        <f t="shared" si="37"/>
        <v>15217</v>
      </c>
      <c r="H20" s="9">
        <f t="shared" si="38"/>
        <v>12681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1150</v>
      </c>
      <c r="R20" s="2">
        <v>21000000</v>
      </c>
    </row>
    <row r="21" spans="1:24" x14ac:dyDescent="0.25">
      <c r="A21" s="4">
        <f t="shared" si="32"/>
        <v>0</v>
      </c>
      <c r="B21" s="4">
        <f t="shared" si="33"/>
        <v>1000</v>
      </c>
      <c r="C21" s="4">
        <f t="shared" si="41"/>
        <v>1200</v>
      </c>
      <c r="D21" s="4">
        <f t="shared" si="34"/>
        <v>1440</v>
      </c>
      <c r="E21" s="5">
        <f t="shared" si="35"/>
        <v>15000000</v>
      </c>
      <c r="F21" s="9">
        <f t="shared" si="36"/>
        <v>15000</v>
      </c>
      <c r="G21" s="9">
        <f t="shared" si="37"/>
        <v>12500</v>
      </c>
      <c r="H21" s="9">
        <f t="shared" si="38"/>
        <v>10417</v>
      </c>
      <c r="I21" s="4" t="e">
        <f>#REF!</f>
        <v>#REF!</v>
      </c>
      <c r="J21" s="4">
        <f t="shared" si="39"/>
        <v>0</v>
      </c>
      <c r="O21">
        <v>0</v>
      </c>
      <c r="P21">
        <v>1200</v>
      </c>
      <c r="Q21">
        <f t="shared" si="40"/>
        <v>1000</v>
      </c>
      <c r="R21" s="2">
        <v>15000000</v>
      </c>
    </row>
    <row r="22" spans="1:24" x14ac:dyDescent="0.25">
      <c r="A22" s="4">
        <f t="shared" ref="A22:A24" si="42">N22</f>
        <v>0</v>
      </c>
      <c r="B22" s="4">
        <f t="shared" ref="B22:B24" si="43">Q22</f>
        <v>1250</v>
      </c>
      <c r="C22" s="4">
        <f t="shared" ref="C22:C24" si="44">B22*1.2</f>
        <v>1500</v>
      </c>
      <c r="D22" s="4">
        <f t="shared" ref="D22:D24" si="45">C22*1.2</f>
        <v>1800</v>
      </c>
      <c r="E22" s="5">
        <f t="shared" ref="E22:E24" si="46">R22</f>
        <v>22900000</v>
      </c>
      <c r="F22" s="9">
        <f t="shared" ref="F22:F24" si="47">ROUND((E22/B22),0)</f>
        <v>18320</v>
      </c>
      <c r="G22" s="9">
        <f t="shared" ref="G22:G24" si="48">ROUND((E22/C22),0)</f>
        <v>15267</v>
      </c>
      <c r="H22" s="9">
        <f t="shared" ref="H22:H24" si="49">ROUND((E22/D22),0)</f>
        <v>12722</v>
      </c>
      <c r="I22" s="4" t="e">
        <f>#REF!</f>
        <v>#REF!</v>
      </c>
      <c r="J22" s="4">
        <f t="shared" ref="J22:J24" si="50">S22</f>
        <v>0</v>
      </c>
      <c r="O22">
        <v>0</v>
      </c>
      <c r="P22">
        <v>1500</v>
      </c>
      <c r="Q22">
        <f t="shared" ref="Q22:Q23" si="51">P22/1.2</f>
        <v>1250</v>
      </c>
      <c r="R22" s="2">
        <v>22900000</v>
      </c>
    </row>
    <row r="23" spans="1:24" x14ac:dyDescent="0.25">
      <c r="A23" s="4">
        <f t="shared" si="42"/>
        <v>0</v>
      </c>
      <c r="B23" s="4">
        <f t="shared" si="43"/>
        <v>1042.5</v>
      </c>
      <c r="C23" s="4">
        <f t="shared" si="44"/>
        <v>1251</v>
      </c>
      <c r="D23" s="4">
        <f t="shared" si="45"/>
        <v>1501.2</v>
      </c>
      <c r="E23" s="5">
        <f t="shared" si="46"/>
        <v>14600000</v>
      </c>
      <c r="F23" s="9">
        <f t="shared" si="47"/>
        <v>14005</v>
      </c>
      <c r="G23" s="9">
        <f t="shared" si="48"/>
        <v>11671</v>
      </c>
      <c r="H23" s="9">
        <f t="shared" si="49"/>
        <v>9726</v>
      </c>
      <c r="I23" s="4" t="e">
        <f>#REF!</f>
        <v>#REF!</v>
      </c>
      <c r="J23" s="4">
        <f t="shared" si="50"/>
        <v>0</v>
      </c>
      <c r="O23">
        <v>0</v>
      </c>
      <c r="P23">
        <v>1251</v>
      </c>
      <c r="Q23">
        <f t="shared" si="51"/>
        <v>1042.5</v>
      </c>
      <c r="R23" s="2">
        <v>14600000</v>
      </c>
    </row>
    <row r="24" spans="1:24" s="45" customFormat="1" x14ac:dyDescent="0.25">
      <c r="A24" s="43">
        <f t="shared" si="42"/>
        <v>0</v>
      </c>
      <c r="B24" s="43">
        <f t="shared" si="43"/>
        <v>710</v>
      </c>
      <c r="C24" s="43">
        <f t="shared" si="44"/>
        <v>852</v>
      </c>
      <c r="D24" s="43">
        <f t="shared" si="45"/>
        <v>1022.4</v>
      </c>
      <c r="E24" s="44">
        <f t="shared" si="46"/>
        <v>14400000</v>
      </c>
      <c r="F24" s="43">
        <f t="shared" si="47"/>
        <v>20282</v>
      </c>
      <c r="G24" s="43">
        <f t="shared" si="48"/>
        <v>16901</v>
      </c>
      <c r="H24" s="43">
        <f t="shared" si="49"/>
        <v>14085</v>
      </c>
      <c r="I24" s="43" t="e">
        <f>#REF!</f>
        <v>#REF!</v>
      </c>
      <c r="J24" s="43">
        <f t="shared" si="50"/>
        <v>0</v>
      </c>
      <c r="O24" s="45">
        <v>0</v>
      </c>
      <c r="P24" s="45">
        <f t="shared" ref="P24" si="52">O24/1.2</f>
        <v>0</v>
      </c>
      <c r="Q24" s="45">
        <v>710</v>
      </c>
      <c r="R24" s="46">
        <v>14400000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19500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17000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69.59</v>
      </c>
      <c r="G33">
        <f>F33*10.764</f>
        <v>749.06676000000004</v>
      </c>
      <c r="S33" s="10"/>
      <c r="T33" s="10"/>
      <c r="U33" s="17" t="s">
        <v>17</v>
      </c>
      <c r="V33" s="23"/>
      <c r="W33" s="24">
        <f>X33-X34</f>
        <v>12</v>
      </c>
      <c r="X33" s="25">
        <v>2024</v>
      </c>
    </row>
    <row r="34" spans="5:25" ht="15.75" x14ac:dyDescent="0.25">
      <c r="E34" t="s">
        <v>41</v>
      </c>
      <c r="F34" s="7">
        <v>9.7040000000000006</v>
      </c>
      <c r="G34">
        <f>F34*10.764</f>
        <v>104.453856</v>
      </c>
      <c r="H34">
        <f>G34*0.4</f>
        <v>41.781542400000006</v>
      </c>
      <c r="S34" s="10"/>
      <c r="T34" s="10"/>
      <c r="U34" s="17" t="s">
        <v>18</v>
      </c>
      <c r="V34" s="23"/>
      <c r="W34" s="24">
        <f>W35-W33</f>
        <v>48</v>
      </c>
      <c r="X34" s="31">
        <v>2012</v>
      </c>
      <c r="Y34" t="s">
        <v>42</v>
      </c>
    </row>
    <row r="35" spans="5:25" ht="15.75" x14ac:dyDescent="0.25">
      <c r="H35">
        <f>G33+H34</f>
        <v>790.84830240000008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1" t="s">
        <v>39</v>
      </c>
      <c r="Q36" s="41"/>
      <c r="R36" s="41"/>
      <c r="S36" s="41"/>
      <c r="T36" s="42"/>
      <c r="U36" s="21" t="s">
        <v>20</v>
      </c>
      <c r="V36" s="23"/>
      <c r="W36" s="24">
        <f>90*W33/W35</f>
        <v>18</v>
      </c>
      <c r="X36" s="24"/>
    </row>
    <row r="37" spans="5:25" ht="15.75" x14ac:dyDescent="0.25">
      <c r="U37" s="17"/>
      <c r="V37" s="26"/>
      <c r="W37" s="27">
        <f>W36%</f>
        <v>0.18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450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2050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17000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19050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37</v>
      </c>
      <c r="V44" s="30"/>
      <c r="W44" s="25">
        <v>791</v>
      </c>
      <c r="X44" s="24"/>
    </row>
    <row r="45" spans="5:25" ht="15.75" x14ac:dyDescent="0.25">
      <c r="P45" s="13" t="s">
        <v>29</v>
      </c>
      <c r="S45" s="10"/>
      <c r="T45" s="11"/>
      <c r="U45" s="17" t="s">
        <v>43</v>
      </c>
      <c r="V45" s="31"/>
      <c r="W45" s="34">
        <f>W42*W44+X46</f>
        <v>15068550</v>
      </c>
      <c r="X45" s="32"/>
    </row>
    <row r="46" spans="5:25" ht="15.75" x14ac:dyDescent="0.25">
      <c r="S46" s="11"/>
      <c r="T46" s="10"/>
      <c r="U46" s="17" t="s">
        <v>24</v>
      </c>
      <c r="V46" s="23"/>
      <c r="W46" s="33">
        <f>W45*0.9</f>
        <v>13561695</v>
      </c>
      <c r="X46" s="34"/>
    </row>
    <row r="47" spans="5:25" ht="15.75" x14ac:dyDescent="0.25">
      <c r="S47" s="10"/>
      <c r="T47" s="10"/>
      <c r="U47" s="17" t="s">
        <v>25</v>
      </c>
      <c r="V47" s="23"/>
      <c r="W47" s="33">
        <f>W45*0.8</f>
        <v>12054840</v>
      </c>
      <c r="X47" s="33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1977500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W45*0.025/12</f>
        <v>31392.8125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12AACF-B693-4A54-A263-0EBB472A753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M46:O48"/>
  <sheetViews>
    <sheetView topLeftCell="A13" zoomScaleNormal="100" workbookViewId="0">
      <selection activeCell="O48" sqref="O48"/>
    </sheetView>
  </sheetViews>
  <sheetFormatPr defaultRowHeight="15" x14ac:dyDescent="0.25"/>
  <sheetData>
    <row r="46" spans="13:15" x14ac:dyDescent="0.25">
      <c r="M46">
        <v>96.55</v>
      </c>
      <c r="N46">
        <f>M46*10.764</f>
        <v>1039.2641999999998</v>
      </c>
    </row>
    <row r="47" spans="13:15" x14ac:dyDescent="0.25">
      <c r="M47">
        <v>10.36</v>
      </c>
      <c r="N47">
        <f>M47*10.764</f>
        <v>111.51503999999998</v>
      </c>
      <c r="O47">
        <f>N47*0.4</f>
        <v>44.606015999999997</v>
      </c>
    </row>
    <row r="48" spans="13:15" x14ac:dyDescent="0.25">
      <c r="O48">
        <f>N46+O47</f>
        <v>1083.8702159999998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P38:R40"/>
  <sheetViews>
    <sheetView topLeftCell="F7" zoomScaleNormal="100" workbookViewId="0">
      <selection activeCell="S40" sqref="S40"/>
    </sheetView>
  </sheetViews>
  <sheetFormatPr defaultRowHeight="15" x14ac:dyDescent="0.25"/>
  <sheetData>
    <row r="38" spans="16:18" x14ac:dyDescent="0.25">
      <c r="P38">
        <v>96.575000000000003</v>
      </c>
      <c r="Q38">
        <f>P38*10.764</f>
        <v>1039.5333000000001</v>
      </c>
    </row>
    <row r="39" spans="16:18" x14ac:dyDescent="0.25">
      <c r="P39">
        <v>10.55</v>
      </c>
      <c r="Q39">
        <f>P39*10.764</f>
        <v>113.56019999999999</v>
      </c>
      <c r="R39">
        <f>Q39*0.4</f>
        <v>45.424080000000004</v>
      </c>
    </row>
    <row r="40" spans="16:18" x14ac:dyDescent="0.25">
      <c r="R40">
        <f>Q38+R39</f>
        <v>1084.9573800000001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N40"/>
  <sheetViews>
    <sheetView topLeftCell="A7" workbookViewId="0">
      <selection activeCell="N38" sqref="N38"/>
    </sheetView>
  </sheetViews>
  <sheetFormatPr defaultRowHeight="15" x14ac:dyDescent="0.25"/>
  <sheetData>
    <row r="1" spans="1:1" x14ac:dyDescent="0.25">
      <c r="A1" s="6"/>
    </row>
    <row r="38" spans="12:14" x14ac:dyDescent="0.25">
      <c r="L38">
        <v>96.55</v>
      </c>
      <c r="M38">
        <f>L38*10.764</f>
        <v>1039.2641999999998</v>
      </c>
    </row>
    <row r="39" spans="12:14" x14ac:dyDescent="0.25">
      <c r="L39">
        <v>10.36</v>
      </c>
      <c r="M39">
        <f>L39*10.764</f>
        <v>111.51503999999998</v>
      </c>
      <c r="N39">
        <f>M39*0.4</f>
        <v>44.606015999999997</v>
      </c>
    </row>
    <row r="40" spans="12:14" x14ac:dyDescent="0.25">
      <c r="N40">
        <f>M38+N39</f>
        <v>1083.8702159999998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20-20</vt:lpstr>
      <vt:lpstr>Sheet13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2024-03-28T07:27:36Z</dcterms:modified>
</cp:coreProperties>
</file>