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225"/>
  <workbookPr filterPrivacy="1" defaultThemeVersion="124226"/>
  <xr:revisionPtr revIDLastSave="0" documentId="13_ncr:1_{EE6C5C9F-1250-4745-843C-4E90479E54B4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heet1" sheetId="1" r:id="rId1"/>
    <sheet name="Sheet8" sheetId="11" r:id="rId2"/>
    <sheet name="Sheet2" sheetId="5" r:id="rId3"/>
    <sheet name="Sheet3" sheetId="6" r:id="rId4"/>
    <sheet name="Sheet4" sheetId="7" r:id="rId5"/>
    <sheet name="Sheet5" sheetId="8" r:id="rId6"/>
    <sheet name="Sheet6" sheetId="9" r:id="rId7"/>
    <sheet name="Sheet7" sheetId="10" r:id="rId8"/>
    <sheet name="Sheet9" sheetId="12" r:id="rId9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17" i="1" l="1"/>
  <c r="E16" i="1"/>
  <c r="A37" i="1"/>
  <c r="A33" i="1"/>
  <c r="F6" i="1"/>
  <c r="B18" i="1"/>
  <c r="J26" i="1" l="1"/>
  <c r="J25" i="1"/>
  <c r="H34" i="1"/>
  <c r="C38" i="1"/>
  <c r="F35" i="1"/>
  <c r="F39" i="1"/>
  <c r="G39" i="1" s="1"/>
  <c r="C39" i="1"/>
  <c r="F38" i="1"/>
  <c r="C37" i="1"/>
  <c r="C36" i="1"/>
  <c r="F36" i="1"/>
  <c r="G36" i="1" s="1"/>
  <c r="B10" i="1"/>
  <c r="B11" i="1" s="1"/>
  <c r="B8" i="1"/>
  <c r="B6" i="1"/>
  <c r="B5" i="1"/>
  <c r="B14" i="1" s="1"/>
  <c r="G35" i="1" l="1"/>
  <c r="G38" i="1"/>
  <c r="B12" i="1"/>
  <c r="B13" i="1" s="1"/>
  <c r="B15" i="1" s="1"/>
  <c r="B17" i="1" s="1"/>
  <c r="C35" i="1"/>
  <c r="C34" i="1"/>
  <c r="C33" i="1"/>
  <c r="B19" i="1" l="1"/>
  <c r="I29" i="1"/>
  <c r="I28" i="1" l="1"/>
  <c r="I25" i="1" l="1"/>
  <c r="I30" i="1"/>
  <c r="F25" i="1"/>
  <c r="G25" i="1" l="1"/>
  <c r="F26" i="1"/>
  <c r="G26" i="1"/>
  <c r="F27" i="1"/>
  <c r="G27" i="1"/>
  <c r="F28" i="1"/>
  <c r="G28" i="1"/>
  <c r="F29" i="1"/>
  <c r="G29" i="1"/>
  <c r="F30" i="1"/>
  <c r="G30" i="1"/>
  <c r="F31" i="1"/>
  <c r="G31" i="1"/>
  <c r="F33" i="1"/>
  <c r="G33" i="1" s="1"/>
  <c r="F34" i="1"/>
  <c r="G34" i="1" s="1"/>
  <c r="I26" i="1" l="1"/>
  <c r="H30" i="1" l="1"/>
  <c r="H29" i="1"/>
  <c r="H31" i="1"/>
  <c r="H25" i="1" l="1"/>
  <c r="H26" i="1" l="1"/>
  <c r="H27" i="1"/>
  <c r="H28" i="1"/>
  <c r="G3" i="1" l="1"/>
</calcChain>
</file>

<file path=xl/sharedStrings.xml><?xml version="1.0" encoding="utf-8"?>
<sst xmlns="http://schemas.openxmlformats.org/spreadsheetml/2006/main" count="27" uniqueCount="25">
  <si>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</si>
  <si>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</si>
  <si>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</si>
  <si>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</si>
  <si>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</si>
  <si>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</si>
  <si>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</si>
  <si>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(100-10)X12/60</t>
  </si>
  <si>
    <t>Depreciation Amt</t>
  </si>
  <si>
    <t>Depreciated Bldg. Rate</t>
  </si>
  <si>
    <t>Total Composite Rate</t>
  </si>
  <si>
    <t>Value</t>
  </si>
  <si>
    <t>IV</t>
  </si>
  <si>
    <t>Con. Year</t>
  </si>
  <si>
    <t>Online</t>
  </si>
  <si>
    <t>Carpet</t>
  </si>
  <si>
    <t>Rental Value</t>
  </si>
  <si>
    <t>Rate on Carpet Area</t>
  </si>
  <si>
    <t>Rate on Built up Area</t>
  </si>
  <si>
    <t>Rate on Saleable Area</t>
  </si>
  <si>
    <t xml:space="preserve"> Built up Area</t>
  </si>
  <si>
    <t>Area</t>
  </si>
  <si>
    <t>Agreement carpet area</t>
  </si>
  <si>
    <t>Built up area</t>
  </si>
  <si>
    <t>Measurement Carpet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</si>
</sst>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_ * #,##0_ ;_ * \-#,##0_ ;_ * &quot;-&quot;??_ ;_ @_ "/>
  </numFmts>
  <fonts count="1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rgb="FFFF0000"/>
      <name val="Arial Narrow"/>
      <family val="2"/>
    </font>
    <font>
      <sz val="11"/>
      <color rgb="FF000000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u/>
      <sz val="12.65"/>
      <color theme="10"/>
      <name val="Calibri"/>
      <family val="2"/>
    </font>
    <font>
      <sz val="11"/>
      <color theme="1"/>
      <name val="Arial Narrow"/>
      <family val="2"/>
    </font>
    <font>
      <b/>
      <sz val="11"/>
      <name val="Arial Narrow"/>
      <family val="2"/>
    </font>
    <font>
      <sz val="11"/>
      <name val="Arial Narrow"/>
      <family val="2"/>
    </font>
    <font>
      <b/>
      <sz val="11"/>
      <color theme="1"/>
      <name val="Arial Narrow"/>
      <family val="2"/>
    </font>
    <font>
      <b/>
      <sz val="11"/>
      <color rgb="FF00000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2"/>
      <color theme="1"/>
      <name val="Arial Narrow"/>
      <family val="2"/>
    </font>
    <font>
      <b/>
      <sz val="12"/>
      <color theme="1"/>
      <name val="Arial Narrow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8" fillId="0" borderId="0" applyNumberFormat="0" applyFill="0" applyBorder="0" applyAlignment="0" applyProtection="0">
      <alignment vertical="top"/>
      <protection locked="0"/>
    </xf>
  </cellStyleXfs>
  <cellXfs count="58">
    <xf numFmtId="0" fontId="0" fillId="0" borderId="0" xfId="0"/>
    <xf numFmtId="0" fontId="0" fillId="0" borderId="2" xfId="0" applyBorder="1"/>
    <xf numFmtId="0" fontId="0" fillId="0" borderId="3" xfId="0" applyBorder="1"/>
    <xf numFmtId="43" fontId="3" fillId="0" borderId="0" xfId="1" applyFont="1" applyBorder="1"/>
    <xf numFmtId="43" fontId="2" fillId="0" borderId="0" xfId="1" applyFont="1" applyBorder="1"/>
    <xf numFmtId="43" fontId="2" fillId="0" borderId="0" xfId="0" applyNumberFormat="1" applyFont="1"/>
    <xf numFmtId="43" fontId="0" fillId="0" borderId="0" xfId="0" applyNumberFormat="1"/>
    <xf numFmtId="0" fontId="7" fillId="0" borderId="0" xfId="0" applyFont="1"/>
    <xf numFmtId="43" fontId="0" fillId="0" borderId="1" xfId="0" applyNumberFormat="1" applyBorder="1"/>
    <xf numFmtId="0" fontId="7" fillId="0" borderId="4" xfId="0" applyFont="1" applyBorder="1"/>
    <xf numFmtId="164" fontId="2" fillId="0" borderId="0" xfId="1" applyNumberFormat="1" applyFont="1" applyFill="1" applyBorder="1"/>
    <xf numFmtId="0" fontId="8" fillId="0" borderId="0" xfId="2" applyFill="1" applyBorder="1" applyAlignment="1" applyProtection="1"/>
    <xf numFmtId="0" fontId="9" fillId="0" borderId="1" xfId="0" applyFont="1" applyBorder="1"/>
    <xf numFmtId="43" fontId="9" fillId="0" borderId="1" xfId="0" applyNumberFormat="1" applyFont="1" applyBorder="1"/>
    <xf numFmtId="0" fontId="10" fillId="0" borderId="1" xfId="0" applyFont="1" applyBorder="1" applyAlignment="1">
      <alignment horizontal="center" wrapText="1"/>
    </xf>
    <xf numFmtId="43" fontId="11" fillId="0" borderId="1" xfId="1" applyFont="1" applyFill="1" applyBorder="1"/>
    <xf numFmtId="0" fontId="4" fillId="0" borderId="0" xfId="0" applyFont="1"/>
    <xf numFmtId="0" fontId="6" fillId="0" borderId="0" xfId="0" applyFont="1"/>
    <xf numFmtId="0" fontId="2" fillId="0" borderId="0" xfId="0" applyFont="1"/>
    <xf numFmtId="0" fontId="5" fillId="0" borderId="0" xfId="0" applyFont="1"/>
    <xf numFmtId="0" fontId="0" fillId="0" borderId="0" xfId="0" applyAlignment="1">
      <alignment wrapText="1"/>
    </xf>
    <xf numFmtId="43" fontId="14" fillId="0" borderId="0" xfId="1" applyFont="1" applyBorder="1"/>
    <xf numFmtId="0" fontId="14" fillId="0" borderId="0" xfId="0" applyFont="1"/>
    <xf numFmtId="10" fontId="14" fillId="0" borderId="0" xfId="0" applyNumberFormat="1" applyFont="1"/>
    <xf numFmtId="0" fontId="9" fillId="0" borderId="1" xfId="0" applyFont="1" applyBorder="1" applyAlignment="1">
      <alignment wrapText="1"/>
    </xf>
    <xf numFmtId="0" fontId="10" fillId="0" borderId="6" xfId="0" applyFont="1" applyBorder="1" applyAlignment="1">
      <alignment horizontal="center" wrapText="1"/>
    </xf>
    <xf numFmtId="43" fontId="3" fillId="0" borderId="0" xfId="1" applyFont="1" applyFill="1" applyBorder="1"/>
    <xf numFmtId="43" fontId="2" fillId="0" borderId="0" xfId="1" applyFont="1" applyFill="1" applyBorder="1"/>
    <xf numFmtId="0" fontId="15" fillId="0" borderId="1" xfId="0" applyFont="1" applyBorder="1"/>
    <xf numFmtId="0" fontId="0" fillId="0" borderId="1" xfId="0" applyBorder="1"/>
    <xf numFmtId="43" fontId="15" fillId="0" borderId="1" xfId="0" applyNumberFormat="1" applyFont="1" applyBorder="1"/>
    <xf numFmtId="0" fontId="11" fillId="0" borderId="1" xfId="0" applyFont="1" applyBorder="1"/>
    <xf numFmtId="0" fontId="9" fillId="0" borderId="1" xfId="1" applyNumberFormat="1" applyFont="1" applyFill="1" applyBorder="1"/>
    <xf numFmtId="0" fontId="0" fillId="0" borderId="1" xfId="1" applyNumberFormat="1" applyFont="1" applyFill="1" applyBorder="1"/>
    <xf numFmtId="0" fontId="16" fillId="0" borderId="1" xfId="0" applyFont="1" applyBorder="1" applyAlignment="1">
      <alignment vertical="top"/>
    </xf>
    <xf numFmtId="43" fontId="16" fillId="0" borderId="1" xfId="1" applyFont="1" applyFill="1" applyBorder="1" applyAlignment="1">
      <alignment vertical="top"/>
    </xf>
    <xf numFmtId="43" fontId="16" fillId="0" borderId="1" xfId="0" applyNumberFormat="1" applyFont="1" applyBorder="1" applyAlignment="1">
      <alignment vertical="top"/>
    </xf>
    <xf numFmtId="43" fontId="5" fillId="0" borderId="0" xfId="0" applyNumberFormat="1" applyFont="1"/>
    <xf numFmtId="10" fontId="11" fillId="0" borderId="1" xfId="0" applyNumberFormat="1" applyFont="1" applyBorder="1"/>
    <xf numFmtId="10" fontId="9" fillId="0" borderId="1" xfId="1" applyNumberFormat="1" applyFont="1" applyFill="1" applyBorder="1"/>
    <xf numFmtId="10" fontId="0" fillId="0" borderId="1" xfId="1" applyNumberFormat="1" applyFont="1" applyFill="1" applyBorder="1"/>
    <xf numFmtId="43" fontId="9" fillId="0" borderId="1" xfId="1" applyFont="1" applyFill="1" applyBorder="1"/>
    <xf numFmtId="43" fontId="0" fillId="0" borderId="1" xfId="1" applyFont="1" applyFill="1" applyBorder="1"/>
    <xf numFmtId="43" fontId="6" fillId="0" borderId="0" xfId="0" applyNumberFormat="1" applyFont="1"/>
    <xf numFmtId="0" fontId="10" fillId="0" borderId="1" xfId="0" applyFont="1" applyBorder="1"/>
    <xf numFmtId="0" fontId="12" fillId="0" borderId="1" xfId="0" applyFont="1" applyBorder="1"/>
    <xf numFmtId="43" fontId="10" fillId="0" borderId="1" xfId="0" applyNumberFormat="1" applyFont="1" applyBorder="1"/>
    <xf numFmtId="43" fontId="13" fillId="0" borderId="0" xfId="0" applyNumberFormat="1" applyFont="1"/>
    <xf numFmtId="43" fontId="11" fillId="0" borderId="1" xfId="0" applyNumberFormat="1" applyFont="1" applyBorder="1"/>
    <xf numFmtId="43" fontId="7" fillId="0" borderId="1" xfId="0" applyNumberFormat="1" applyFont="1" applyBorder="1"/>
    <xf numFmtId="43" fontId="7" fillId="0" borderId="0" xfId="0" applyNumberFormat="1" applyFont="1"/>
    <xf numFmtId="0" fontId="7" fillId="0" borderId="1" xfId="0" applyFont="1" applyBorder="1"/>
    <xf numFmtId="43" fontId="0" fillId="0" borderId="5" xfId="0" applyNumberFormat="1" applyBorder="1"/>
    <xf numFmtId="0" fontId="0" fillId="0" borderId="5" xfId="0" applyBorder="1"/>
    <xf numFmtId="0" fontId="15" fillId="0" borderId="0" xfId="0" applyFont="1"/>
    <xf numFmtId="0" fontId="0" fillId="2" borderId="0" xfId="0" applyFill="1"/>
    <xf numFmtId="0" fontId="7" fillId="2" borderId="0" xfId="0" applyFont="1" applyFill="1"/>
    <xf numFmtId="0" fontId="15" fillId="2" borderId="0" xfId="0" applyFont="1" applyFill="1"/>
  </cellXfs>
  <cellStyles count="3">
    <cellStyle name="Comma" xfId="1" builtinId="3"/>
    <cellStyle name="Hyperlink" xfId="2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6</xdr:col>
      <xdr:colOff>210090</xdr:colOff>
      <xdr:row>27</xdr:row>
      <xdr:rowOff>153139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8B9F439B-54FA-4B48-A8E2-3BEB7A526F1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3867690" cy="5296639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</xdr:row>
      <xdr:rowOff>0</xdr:rowOff>
    </xdr:from>
    <xdr:to>
      <xdr:col>16</xdr:col>
      <xdr:colOff>496135</xdr:colOff>
      <xdr:row>38</xdr:row>
      <xdr:rowOff>58142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28CA69C4-A3EB-48B8-A0CE-017A7446C2F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4267200" y="190500"/>
          <a:ext cx="5982535" cy="7106642"/>
        </a:xfrm>
        <a:prstGeom prst="rect">
          <a:avLst/>
        </a:prstGeom>
      </xdr:spPr>
    </xdr:pic>
    <xdr:clientData/>
  </xdr:twoCellAnchor>
  <xdr:twoCellAnchor editAs="oneCell">
    <xdr:from>
      <xdr:col>18</xdr:col>
      <xdr:colOff>0</xdr:colOff>
      <xdr:row>1</xdr:row>
      <xdr:rowOff>0</xdr:rowOff>
    </xdr:from>
    <xdr:to>
      <xdr:col>33</xdr:col>
      <xdr:colOff>544277</xdr:colOff>
      <xdr:row>38</xdr:row>
      <xdr:rowOff>58142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2D145CB2-62B4-4FD7-9EE1-EAC302A2969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10972800" y="190500"/>
          <a:ext cx="9688277" cy="7106642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25</xdr:col>
      <xdr:colOff>564181</xdr:colOff>
      <xdr:row>44</xdr:row>
      <xdr:rowOff>20223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81535FD0-FC95-44A5-8375-F07E275274D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5804181" cy="8402223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26</xdr:col>
      <xdr:colOff>135581</xdr:colOff>
      <xdr:row>43</xdr:row>
      <xdr:rowOff>182144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9AF17984-2D4A-4464-AD53-CFFAF7A3B1B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5985181" cy="837364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26</xdr:col>
      <xdr:colOff>21265</xdr:colOff>
      <xdr:row>44</xdr:row>
      <xdr:rowOff>29749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A691184-CE3D-4A37-935E-10F5BDB37B3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5870865" cy="8411749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23</xdr:col>
      <xdr:colOff>87694</xdr:colOff>
      <xdr:row>43</xdr:row>
      <xdr:rowOff>86880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CDEEB75D-E51E-43C2-BE9E-DFC5FE76134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4108494" cy="827838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62"/>
  <sheetViews>
    <sheetView tabSelected="1" zoomScaleNormal="100" workbookViewId="0">
      <selection activeCell="H20" sqref="H20"/>
    </sheetView>
  </sheetViews>
  <sheetFormatPr defaultRowHeight="15" x14ac:dyDescent="0.25"/>
  <cols>
    <col min="1" max="1" width="21.7109375" bestFit="1" customWidth="1"/>
    <col min="2" max="2" width="15.5703125" style="7" bestFit="1" customWidth="1"/>
    <col min="3" max="3" width="18.28515625" bestFit="1" customWidth="1"/>
    <col min="4" max="4" width="19.85546875" customWidth="1"/>
    <col min="5" max="5" width="21.7109375" bestFit="1" customWidth="1"/>
    <col min="6" max="6" width="18.85546875" bestFit="1" customWidth="1"/>
    <col min="7" max="7" width="19.85546875" bestFit="1" customWidth="1"/>
    <col min="8" max="8" width="21.7109375" bestFit="1" customWidth="1"/>
    <col min="9" max="9" width="13.7109375" bestFit="1" customWidth="1"/>
    <col min="13" max="13" width="14.28515625" bestFit="1" customWidth="1"/>
    <col min="14" max="14" width="11.5703125" bestFit="1" customWidth="1"/>
  </cols>
  <sheetData>
    <row r="1" spans="1:17" x14ac:dyDescent="0.25">
      <c r="A1" s="1"/>
      <c r="B1" s="9"/>
      <c r="E1" s="1"/>
      <c r="F1" s="2"/>
      <c r="G1" s="2"/>
    </row>
    <row r="2" spans="1:17" ht="16.5" x14ac:dyDescent="0.3">
      <c r="A2" s="12"/>
      <c r="B2" s="14"/>
      <c r="C2" s="14"/>
      <c r="D2" s="7"/>
      <c r="E2" t="s">
        <v>13</v>
      </c>
    </row>
    <row r="3" spans="1:17" ht="16.5" x14ac:dyDescent="0.3">
      <c r="A3" s="12" t="s">
        <v>0</v>
      </c>
      <c r="B3" s="15">
        <v>16000</v>
      </c>
      <c r="C3" s="13"/>
      <c r="D3" s="8"/>
      <c r="E3">
        <v>2007</v>
      </c>
      <c r="F3" s="3">
        <v>2024</v>
      </c>
      <c r="G3" s="4">
        <f>F3-E3</f>
        <v>17</v>
      </c>
      <c r="L3" s="3"/>
      <c r="M3" s="4"/>
    </row>
    <row r="4" spans="1:17" ht="33" x14ac:dyDescent="0.3">
      <c r="A4" s="24" t="s">
        <v>1</v>
      </c>
      <c r="B4" s="15">
        <v>2800</v>
      </c>
      <c r="C4" s="13"/>
      <c r="D4" s="8"/>
      <c r="E4" s="25"/>
      <c r="F4" s="26"/>
      <c r="G4" s="27"/>
      <c r="H4" s="14"/>
      <c r="K4" s="20"/>
      <c r="L4" s="3"/>
      <c r="M4" s="4"/>
    </row>
    <row r="5" spans="1:17" ht="16.5" x14ac:dyDescent="0.3">
      <c r="A5" s="12" t="s">
        <v>2</v>
      </c>
      <c r="B5" s="15">
        <f>B3-B4</f>
        <v>13200</v>
      </c>
      <c r="C5" s="13"/>
      <c r="D5" s="8"/>
      <c r="E5" s="28" t="s">
        <v>22</v>
      </c>
      <c r="F5" s="28" t="s">
        <v>23</v>
      </c>
      <c r="G5" s="10"/>
      <c r="H5" s="29"/>
      <c r="I5" s="29"/>
      <c r="M5" s="21"/>
      <c r="N5" s="17"/>
      <c r="O5" s="17"/>
      <c r="P5" s="17"/>
      <c r="Q5" s="17"/>
    </row>
    <row r="6" spans="1:17" ht="16.5" x14ac:dyDescent="0.3">
      <c r="A6" s="12" t="s">
        <v>3</v>
      </c>
      <c r="B6" s="15">
        <f>B4</f>
        <v>2800</v>
      </c>
      <c r="C6" s="13"/>
      <c r="D6" s="8"/>
      <c r="E6" s="30"/>
      <c r="F6" s="30">
        <f>79.92*10.764</f>
        <v>860.25887999999998</v>
      </c>
      <c r="G6" s="10"/>
      <c r="H6" s="8"/>
      <c r="I6" s="29"/>
      <c r="M6" s="21"/>
      <c r="N6" s="17"/>
      <c r="O6" s="17"/>
      <c r="P6" s="17"/>
      <c r="Q6" s="17"/>
    </row>
    <row r="7" spans="1:17" ht="16.5" x14ac:dyDescent="0.3">
      <c r="A7" s="12" t="s">
        <v>4</v>
      </c>
      <c r="B7" s="31">
        <v>17</v>
      </c>
      <c r="C7" s="32"/>
      <c r="D7" s="33"/>
      <c r="E7" s="34"/>
      <c r="F7" s="35"/>
      <c r="G7" s="5"/>
      <c r="H7" s="29"/>
      <c r="I7" s="29"/>
      <c r="M7" s="22"/>
      <c r="N7" s="17"/>
      <c r="O7" s="17"/>
      <c r="P7" s="17"/>
      <c r="Q7" s="17"/>
    </row>
    <row r="8" spans="1:17" ht="16.5" x14ac:dyDescent="0.3">
      <c r="A8" s="12" t="s">
        <v>5</v>
      </c>
      <c r="B8" s="31">
        <f>B9-B7</f>
        <v>43</v>
      </c>
      <c r="C8" s="32"/>
      <c r="D8" s="33"/>
      <c r="E8" s="36"/>
      <c r="F8" s="36"/>
      <c r="G8" s="5"/>
      <c r="H8" s="8"/>
      <c r="I8" s="8"/>
      <c r="M8" s="22"/>
      <c r="N8" s="17"/>
      <c r="O8" s="17"/>
      <c r="P8" s="17"/>
      <c r="Q8" s="17"/>
    </row>
    <row r="9" spans="1:17" ht="16.5" x14ac:dyDescent="0.3">
      <c r="A9" s="12" t="s">
        <v>6</v>
      </c>
      <c r="B9" s="31">
        <v>60</v>
      </c>
      <c r="C9" s="32"/>
      <c r="D9" s="33"/>
      <c r="E9" s="36"/>
      <c r="F9" s="36"/>
      <c r="G9" s="37"/>
      <c r="H9" s="29"/>
      <c r="I9" s="29"/>
      <c r="J9" s="19"/>
      <c r="M9" s="22"/>
      <c r="N9" s="17"/>
      <c r="O9" s="17"/>
      <c r="P9" s="17"/>
      <c r="Q9" s="17"/>
    </row>
    <row r="10" spans="1:17" ht="33" x14ac:dyDescent="0.3">
      <c r="A10" s="24" t="s">
        <v>7</v>
      </c>
      <c r="B10" s="31">
        <f>90*B7/B9</f>
        <v>25.5</v>
      </c>
      <c r="C10" s="32"/>
      <c r="D10" s="33"/>
      <c r="E10" s="36"/>
      <c r="F10" s="36"/>
      <c r="G10" s="37"/>
      <c r="H10" s="17"/>
      <c r="I10" s="17"/>
      <c r="J10" s="19"/>
      <c r="K10" s="19"/>
      <c r="L10" s="16"/>
      <c r="M10" s="22"/>
      <c r="N10" s="17"/>
      <c r="O10" s="17"/>
      <c r="P10" s="17"/>
      <c r="Q10" s="17"/>
    </row>
    <row r="11" spans="1:17" ht="16.5" x14ac:dyDescent="0.3">
      <c r="A11" s="12"/>
      <c r="B11" s="38">
        <f>B10%</f>
        <v>0.255</v>
      </c>
      <c r="C11" s="39"/>
      <c r="D11" s="40"/>
      <c r="E11" s="36"/>
      <c r="F11" s="36"/>
      <c r="G11" s="37"/>
      <c r="H11" s="17"/>
      <c r="I11" s="17"/>
      <c r="J11" s="19"/>
      <c r="K11" s="19"/>
      <c r="L11" s="16"/>
      <c r="M11" s="23"/>
      <c r="N11" s="17"/>
      <c r="O11" s="17"/>
      <c r="P11" s="17"/>
      <c r="Q11" s="17"/>
    </row>
    <row r="12" spans="1:17" ht="16.5" x14ac:dyDescent="0.3">
      <c r="A12" s="12" t="s">
        <v>8</v>
      </c>
      <c r="B12" s="15">
        <f>B6*B11</f>
        <v>714</v>
      </c>
      <c r="C12" s="41"/>
      <c r="D12" s="42"/>
      <c r="E12" s="36"/>
      <c r="F12" s="36"/>
      <c r="G12" s="37"/>
      <c r="H12" s="17"/>
      <c r="I12" s="17"/>
      <c r="J12" s="19"/>
      <c r="K12" s="19"/>
      <c r="L12" s="16"/>
      <c r="M12" s="21"/>
      <c r="N12" s="17"/>
      <c r="O12" s="17"/>
      <c r="P12" s="17"/>
      <c r="Q12" s="17"/>
    </row>
    <row r="13" spans="1:17" ht="16.5" x14ac:dyDescent="0.3">
      <c r="A13" s="12" t="s">
        <v>9</v>
      </c>
      <c r="B13" s="15">
        <f>B6-B12</f>
        <v>2086</v>
      </c>
      <c r="C13" s="41"/>
      <c r="D13" s="42"/>
      <c r="E13" s="36"/>
      <c r="F13" s="36"/>
      <c r="G13" s="37"/>
      <c r="H13" s="43"/>
      <c r="I13" s="17"/>
      <c r="J13" s="19"/>
      <c r="K13" s="19"/>
      <c r="L13" s="16"/>
      <c r="M13" s="21"/>
      <c r="N13" s="17"/>
      <c r="O13" s="17"/>
      <c r="P13" s="17"/>
      <c r="Q13" s="17"/>
    </row>
    <row r="14" spans="1:17" ht="16.5" x14ac:dyDescent="0.3">
      <c r="A14" s="12" t="s">
        <v>2</v>
      </c>
      <c r="B14" s="15">
        <f>B5</f>
        <v>13200</v>
      </c>
      <c r="C14" s="13"/>
      <c r="D14" s="8"/>
      <c r="E14" s="6"/>
      <c r="G14" s="37"/>
      <c r="H14" s="17"/>
      <c r="I14" s="17"/>
      <c r="J14" s="19"/>
      <c r="K14" s="19"/>
      <c r="L14" s="16"/>
      <c r="M14" s="21"/>
      <c r="N14" s="17"/>
      <c r="O14" s="17"/>
      <c r="P14" s="17"/>
      <c r="Q14" s="17"/>
    </row>
    <row r="15" spans="1:17" ht="16.5" x14ac:dyDescent="0.3">
      <c r="A15" s="12" t="s">
        <v>10</v>
      </c>
      <c r="B15" s="15">
        <f>B14+B13</f>
        <v>15286</v>
      </c>
      <c r="C15" s="13"/>
      <c r="D15" s="8"/>
      <c r="E15" s="6" t="s">
        <v>24</v>
      </c>
      <c r="G15" s="37"/>
      <c r="H15" s="19"/>
      <c r="I15" s="19"/>
      <c r="J15" s="19"/>
      <c r="K15" s="19"/>
      <c r="L15" s="16"/>
      <c r="M15" s="4"/>
    </row>
    <row r="16" spans="1:17" ht="16.5" x14ac:dyDescent="0.3">
      <c r="A16" s="12" t="s">
        <v>21</v>
      </c>
      <c r="B16" s="44">
        <v>860</v>
      </c>
      <c r="C16" s="45"/>
      <c r="D16" s="29"/>
      <c r="E16" s="5">
        <f>120+166+92+34+13+122+27+13+18</f>
        <v>605</v>
      </c>
      <c r="F16" s="5"/>
      <c r="G16" s="5"/>
      <c r="H16" s="6"/>
      <c r="M16" s="18"/>
    </row>
    <row r="17" spans="1:14" ht="16.5" x14ac:dyDescent="0.3">
      <c r="A17" s="12" t="s">
        <v>11</v>
      </c>
      <c r="B17" s="46">
        <f>B15*B16</f>
        <v>13145960</v>
      </c>
      <c r="C17" s="46"/>
      <c r="D17" s="8"/>
      <c r="E17" s="5">
        <f>F6/E16</f>
        <v>1.4219155041322313</v>
      </c>
      <c r="F17" s="47"/>
      <c r="G17" s="5"/>
      <c r="H17" s="6"/>
      <c r="M17" s="5"/>
      <c r="N17" s="6"/>
    </row>
    <row r="18" spans="1:14" ht="16.5" x14ac:dyDescent="0.3">
      <c r="A18" s="12" t="s">
        <v>12</v>
      </c>
      <c r="B18" s="48">
        <f>B16*B4</f>
        <v>2408000</v>
      </c>
      <c r="C18" s="13"/>
      <c r="D18" s="8"/>
      <c r="E18" s="6"/>
      <c r="F18" s="5"/>
      <c r="H18" s="18"/>
    </row>
    <row r="19" spans="1:14" ht="16.5" x14ac:dyDescent="0.3">
      <c r="A19" s="31" t="s">
        <v>16</v>
      </c>
      <c r="B19" s="48">
        <f>B17*0.025/12</f>
        <v>27387.416666666668</v>
      </c>
      <c r="C19" s="49"/>
      <c r="D19" s="8"/>
      <c r="E19" s="6"/>
      <c r="F19" s="5"/>
    </row>
    <row r="20" spans="1:14" x14ac:dyDescent="0.25">
      <c r="B20" s="50"/>
    </row>
    <row r="21" spans="1:14" x14ac:dyDescent="0.25">
      <c r="B21" s="50"/>
      <c r="E21" s="6"/>
    </row>
    <row r="23" spans="1:14" x14ac:dyDescent="0.25">
      <c r="C23" t="s">
        <v>14</v>
      </c>
    </row>
    <row r="24" spans="1:14" x14ac:dyDescent="0.25">
      <c r="B24" s="51" t="s">
        <v>15</v>
      </c>
      <c r="C24" s="29" t="s">
        <v>20</v>
      </c>
      <c r="D24" s="29"/>
      <c r="E24" s="29" t="s">
        <v>11</v>
      </c>
      <c r="F24" s="29" t="s">
        <v>17</v>
      </c>
      <c r="G24" s="29" t="s">
        <v>18</v>
      </c>
      <c r="H24" s="29" t="s">
        <v>19</v>
      </c>
      <c r="I24" s="29"/>
    </row>
    <row r="25" spans="1:14" ht="17.25" x14ac:dyDescent="0.3">
      <c r="B25" s="51">
        <v>348</v>
      </c>
      <c r="C25" s="29">
        <v>432</v>
      </c>
      <c r="D25" s="29"/>
      <c r="E25" s="29">
        <v>7200000</v>
      </c>
      <c r="F25" s="8">
        <f t="shared" ref="F25:F31" si="0">E25/B25</f>
        <v>20689.655172413793</v>
      </c>
      <c r="G25" s="8">
        <f>E25/C25</f>
        <v>16666.666666666668</v>
      </c>
      <c r="H25" s="8" t="e">
        <f>E25/#REF!</f>
        <v>#REF!</v>
      </c>
      <c r="I25" s="29">
        <f>C25/B25</f>
        <v>1.2413793103448276</v>
      </c>
      <c r="J25" s="11" t="e">
        <f>E25/D25</f>
        <v>#DIV/0!</v>
      </c>
    </row>
    <row r="26" spans="1:14" ht="17.25" x14ac:dyDescent="0.3">
      <c r="B26" s="51"/>
      <c r="C26" s="29">
        <v>860</v>
      </c>
      <c r="D26" s="29"/>
      <c r="E26" s="29">
        <v>14000000</v>
      </c>
      <c r="F26" s="8" t="e">
        <f t="shared" si="0"/>
        <v>#DIV/0!</v>
      </c>
      <c r="G26" s="8">
        <f>E26/C26</f>
        <v>16279.069767441861</v>
      </c>
      <c r="H26" s="8" t="e">
        <f>E26/#REF!</f>
        <v>#REF!</v>
      </c>
      <c r="I26" s="29" t="e">
        <f>C26/B26</f>
        <v>#DIV/0!</v>
      </c>
      <c r="J26" s="11" t="e">
        <f>E26/D26</f>
        <v>#DIV/0!</v>
      </c>
    </row>
    <row r="27" spans="1:14" x14ac:dyDescent="0.25">
      <c r="B27" s="51"/>
      <c r="C27" s="29">
        <v>860</v>
      </c>
      <c r="D27" s="29"/>
      <c r="E27" s="8">
        <v>14500000</v>
      </c>
      <c r="F27" s="8" t="e">
        <f t="shared" si="0"/>
        <v>#DIV/0!</v>
      </c>
      <c r="G27" s="8">
        <f t="shared" ref="G27:G31" si="1">E27/C27</f>
        <v>16860.465116279069</v>
      </c>
      <c r="H27" s="8" t="e">
        <f>E27/#REF!</f>
        <v>#REF!</v>
      </c>
      <c r="I27" s="29"/>
    </row>
    <row r="28" spans="1:14" x14ac:dyDescent="0.25">
      <c r="B28" s="51"/>
      <c r="C28" s="29">
        <v>860</v>
      </c>
      <c r="D28" s="29"/>
      <c r="E28" s="8">
        <v>15000000</v>
      </c>
      <c r="F28" s="8" t="e">
        <f t="shared" si="0"/>
        <v>#DIV/0!</v>
      </c>
      <c r="G28" s="8">
        <f t="shared" si="1"/>
        <v>17441.860465116279</v>
      </c>
      <c r="H28" s="8" t="e">
        <f>E28/#REF!</f>
        <v>#REF!</v>
      </c>
      <c r="I28" s="29" t="e">
        <f>#REF!/B28</f>
        <v>#REF!</v>
      </c>
    </row>
    <row r="29" spans="1:14" x14ac:dyDescent="0.25">
      <c r="B29" s="51"/>
      <c r="C29" s="29"/>
      <c r="E29" s="52">
        <v>85200000</v>
      </c>
      <c r="F29" s="52" t="e">
        <f t="shared" si="0"/>
        <v>#DIV/0!</v>
      </c>
      <c r="G29" s="8" t="e">
        <f t="shared" si="1"/>
        <v>#DIV/0!</v>
      </c>
      <c r="H29" s="52" t="e">
        <f>E29/#REF!</f>
        <v>#REF!</v>
      </c>
      <c r="I29" s="29" t="e">
        <f>C29/B29</f>
        <v>#DIV/0!</v>
      </c>
    </row>
    <row r="30" spans="1:14" x14ac:dyDescent="0.25">
      <c r="C30" s="29"/>
      <c r="E30" s="52">
        <v>85000000</v>
      </c>
      <c r="F30" s="52" t="e">
        <f t="shared" si="0"/>
        <v>#DIV/0!</v>
      </c>
      <c r="G30" s="52" t="e">
        <f t="shared" si="1"/>
        <v>#DIV/0!</v>
      </c>
      <c r="H30" s="52" t="e">
        <f>E30/#REF!</f>
        <v>#REF!</v>
      </c>
      <c r="I30" t="e">
        <f>#REF!/B30</f>
        <v>#REF!</v>
      </c>
    </row>
    <row r="31" spans="1:14" x14ac:dyDescent="0.25">
      <c r="C31" s="53"/>
      <c r="E31" s="53"/>
      <c r="F31" s="52" t="e">
        <f t="shared" si="0"/>
        <v>#DIV/0!</v>
      </c>
      <c r="G31" s="52" t="e">
        <f t="shared" si="1"/>
        <v>#DIV/0!</v>
      </c>
      <c r="H31" s="52" t="e">
        <f>E31/#REF!</f>
        <v>#REF!</v>
      </c>
    </row>
    <row r="33" spans="1:8" x14ac:dyDescent="0.25">
      <c r="A33" s="55">
        <f>52.75*10.764</f>
        <v>567.80099999999993</v>
      </c>
      <c r="B33" s="56">
        <v>8800000</v>
      </c>
      <c r="C33" s="55">
        <f t="shared" ref="C33:C39" si="2">B33/A33</f>
        <v>15498.387639331388</v>
      </c>
      <c r="D33">
        <v>528000</v>
      </c>
      <c r="E33">
        <v>30000</v>
      </c>
      <c r="F33">
        <f>E33+D33+B33</f>
        <v>9358000</v>
      </c>
      <c r="G33">
        <f>F33/A33</f>
        <v>16481.126310098083</v>
      </c>
      <c r="H33" s="6"/>
    </row>
    <row r="34" spans="1:8" x14ac:dyDescent="0.25">
      <c r="A34">
        <v>480</v>
      </c>
      <c r="B34">
        <v>5200000</v>
      </c>
      <c r="C34">
        <f t="shared" si="2"/>
        <v>10833.333333333334</v>
      </c>
      <c r="D34">
        <v>312000</v>
      </c>
      <c r="E34">
        <v>30000</v>
      </c>
      <c r="F34">
        <f>E34+D34+B34</f>
        <v>5542000</v>
      </c>
      <c r="G34">
        <f>F34/A34</f>
        <v>11545.833333333334</v>
      </c>
      <c r="H34" s="6">
        <f>A34/1.1</f>
        <v>436.36363636363632</v>
      </c>
    </row>
    <row r="35" spans="1:8" x14ac:dyDescent="0.25">
      <c r="A35">
        <v>356</v>
      </c>
      <c r="B35">
        <v>4500000</v>
      </c>
      <c r="C35">
        <f t="shared" si="2"/>
        <v>12640.449438202248</v>
      </c>
      <c r="D35">
        <v>4331000</v>
      </c>
      <c r="E35">
        <v>30000</v>
      </c>
      <c r="F35">
        <f>E35+D35+B35</f>
        <v>8861000</v>
      </c>
      <c r="G35">
        <f>F35/A35</f>
        <v>24890.449438202246</v>
      </c>
    </row>
    <row r="36" spans="1:8" ht="15.75" x14ac:dyDescent="0.25">
      <c r="A36" s="54">
        <v>860</v>
      </c>
      <c r="B36" s="7">
        <v>10000000</v>
      </c>
      <c r="C36">
        <f t="shared" si="2"/>
        <v>11627.906976744185</v>
      </c>
      <c r="D36">
        <v>600000</v>
      </c>
      <c r="E36">
        <v>30000</v>
      </c>
      <c r="F36">
        <f>E36+D36+B36</f>
        <v>10630000</v>
      </c>
      <c r="G36">
        <f>F36/A36</f>
        <v>12360.465116279071</v>
      </c>
    </row>
    <row r="37" spans="1:8" ht="15.75" x14ac:dyDescent="0.25">
      <c r="A37" s="57">
        <f>38.77*10.764</f>
        <v>417.32028000000003</v>
      </c>
      <c r="B37" s="56">
        <v>7500000</v>
      </c>
      <c r="C37" s="55">
        <f t="shared" si="2"/>
        <v>17971.808127800545</v>
      </c>
    </row>
    <row r="38" spans="1:8" ht="15.75" x14ac:dyDescent="0.25">
      <c r="A38" s="54"/>
      <c r="B38"/>
      <c r="C38" t="e">
        <f t="shared" si="2"/>
        <v>#DIV/0!</v>
      </c>
      <c r="D38">
        <v>318570</v>
      </c>
      <c r="E38">
        <v>30000</v>
      </c>
      <c r="F38">
        <f>E38+D38+B38</f>
        <v>348570</v>
      </c>
      <c r="G38" t="e">
        <f>F38/A38</f>
        <v>#DIV/0!</v>
      </c>
    </row>
    <row r="39" spans="1:8" ht="15.75" x14ac:dyDescent="0.25">
      <c r="A39" s="16"/>
      <c r="C39" t="e">
        <f t="shared" si="2"/>
        <v>#DIV/0!</v>
      </c>
      <c r="E39">
        <v>30000</v>
      </c>
      <c r="F39">
        <f>E39+D39+B39</f>
        <v>30000</v>
      </c>
      <c r="G39" t="e">
        <f>F39/A39</f>
        <v>#DIV/0!</v>
      </c>
    </row>
    <row r="40" spans="1:8" ht="15.75" x14ac:dyDescent="0.25">
      <c r="A40" s="16"/>
    </row>
    <row r="41" spans="1:8" ht="15.75" x14ac:dyDescent="0.25">
      <c r="A41" s="16"/>
    </row>
    <row r="42" spans="1:8" ht="15.75" x14ac:dyDescent="0.25">
      <c r="A42" s="16"/>
    </row>
    <row r="62" spans="3:5" x14ac:dyDescent="0.25">
      <c r="C62" s="6"/>
      <c r="D62" s="6"/>
      <c r="E62" s="6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C0B53E-5066-4CAC-B9C2-148BA4AEDFD5}">
  <dimension ref="A1"/>
  <sheetViews>
    <sheetView workbookViewId="0">
      <selection activeCell="S2" sqref="S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22D3C9-DF02-4BED-820A-814425B1AD34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D42FFF-758E-45D9-B548-BE4421FAA8E2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F8F26E-7B4C-47F4-8D62-D462A0F6A44F}">
  <dimension ref="A1"/>
  <sheetViews>
    <sheetView workbookViewId="0">
      <selection activeCell="P1" sqref="P1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Sheet1</vt:lpstr>
      <vt:lpstr>Sheet8</vt:lpstr>
      <vt:lpstr>Sheet2</vt:lpstr>
      <vt:lpstr>Sheet3</vt:lpstr>
      <vt:lpstr>Sheet4</vt:lpstr>
      <vt:lpstr>Sheet5</vt:lpstr>
      <vt:lpstr>Sheet6</vt:lpstr>
      <vt:lpstr>Sheet7</vt:lpstr>
      <vt:lpstr>Sheet9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2024-03-26T07:06:44Z</dcterms:modified>
</cp:coreProperties>
</file>