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NITIN SHRIRANG AHIRE - SBI\"/>
    </mc:Choice>
  </mc:AlternateContent>
  <xr:revisionPtr revIDLastSave="0" documentId="13_ncr:1_{DD0AF9E9-BD63-42FE-97A2-E0EE6D8C33F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44" i="16" l="1"/>
  <c r="M44" i="16"/>
  <c r="M44" i="15"/>
  <c r="L44" i="15"/>
  <c r="M46" i="14"/>
  <c r="L46" i="14"/>
  <c r="Q41" i="13"/>
  <c r="P41" i="13"/>
  <c r="F36" i="4"/>
  <c r="F34" i="4"/>
  <c r="F35" i="4"/>
  <c r="F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<sst xmlns="http://schemas.openxmlformats.org/spreadsheetml/2006/main" count="51" uniqueCount="45">
  <si>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</si>
  <si>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</si>
  <si>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</si>
  <si>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</si>
  <si>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</si>
  <si>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</si>
  <si>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</si>
  <si>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</si>
  <si>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</si>
  <si>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</si>
  <si>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</si>
  <si>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</si>
  <si>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</si>
  <si>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</si>
  <si>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</si>
  <si>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</si>
  <si>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</si>
  <si>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</si>
  <si>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</si>
  <si>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</si>
  <si>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</si>
  <si>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</si>
  <si>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</si>
  <si>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</si>
  <si>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</si>
  <si>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</si>
  <si>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</si>
  <si>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</si>
  <si>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</si>
  <si>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</si>
  <si>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</si>
  <si>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</si>
  <si>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</si>
  <si>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</si>
  <si>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</si>
  <si>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</si>
  <si>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</si>
  <si>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</si>
  <si>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</si>
  <si>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 - NITIN SHRIRANG AHIRE</t>
  </si>
  <si>
    <t>As per Rera</t>
  </si>
  <si>
    <t>Agree CA</t>
  </si>
  <si>
    <t>Encl. Balcony</t>
  </si>
  <si>
    <t xml:space="preserve">Terrace 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</si>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</sst>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331857</xdr:colOff>
      <xdr:row>2</xdr:row>
      <xdr:rowOff>95250</xdr:rowOff>
    </xdr:from>
    <xdr:to>
      <xdr:col>29</xdr:col>
      <xdr:colOff>374006</xdr:colOff>
      <xdr:row>33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3F288-404A-47D4-BEB2-FE6ED3421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0657" y="476250"/>
          <a:ext cx="15891749" cy="5734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31</xdr:col>
      <xdr:colOff>2553</xdr:colOff>
      <xdr:row>40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4B3EF-BDB7-45E9-A10C-96C083C0D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90553" cy="6525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459731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638579-FFC0-4BE0-BCDD-8DB951B8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38131" cy="6763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38</xdr:row>
      <xdr:rowOff>105727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92196-8D49-4B92-BBF8-2AB0D45ED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820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412100</xdr:colOff>
      <xdr:row>49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FF3B1B-1B19-4BB5-BCD5-A0BB9325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0500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0</xdr:row>
      <xdr:rowOff>0</xdr:rowOff>
    </xdr:from>
    <xdr:to>
      <xdr:col>23</xdr:col>
      <xdr:colOff>257174</xdr:colOff>
      <xdr:row>36</xdr:row>
      <xdr:rowOff>149846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D11D7-E13A-4561-87C7-657BB2E6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0"/>
          <a:ext cx="10620375" cy="70078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51" sqref="W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417</v>
      </c>
      <c r="C3" s="4">
        <f>B3*1.2</f>
        <v>500.4</v>
      </c>
      <c r="D3" s="4">
        <f t="shared" ref="D3:D14" si="2">C3*1.2</f>
        <v>600.4799999999999</v>
      </c>
      <c r="E3" s="5">
        <f t="shared" ref="E3:E14" si="3">R3</f>
        <v>3059250</v>
      </c>
      <c r="F3" s="9">
        <f t="shared" ref="F3:F14" si="4">ROUND((E3/B3),0)</f>
        <v>7336</v>
      </c>
      <c r="G3" s="9">
        <f t="shared" ref="G3:G14" si="5">ROUND((E3/C3),0)</f>
        <v>6114</v>
      </c>
      <c r="H3" s="9">
        <f t="shared" ref="H3:H14" si="6">ROUND((E3/D3),0)</f>
        <v>5095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417</v>
      </c>
      <c r="R3" s="2">
        <v>3059250</v>
      </c>
    </row>
    <row r="4" spans="1:20" x14ac:dyDescent="0.25">
      <c r="A4" s="4">
        <f t="shared" ref="A4:A9" si="9">N4</f>
        <v>0</v>
      </c>
      <c r="B4" s="4">
        <f t="shared" ref="B4:B9" si="10">Q4</f>
        <v>410</v>
      </c>
      <c r="C4" s="4">
        <f t="shared" ref="C4:C9" si="11">B4*1.2</f>
        <v>492</v>
      </c>
      <c r="D4" s="4">
        <f t="shared" ref="D4:D9" si="12">C4*1.2</f>
        <v>590.4</v>
      </c>
      <c r="E4" s="5">
        <f t="shared" ref="E4:E9" si="13">R4</f>
        <v>2981000</v>
      </c>
      <c r="F4" s="9">
        <f t="shared" ref="F4:F9" si="14">ROUND((E4/B4),0)</f>
        <v>7271</v>
      </c>
      <c r="G4" s="9">
        <f t="shared" ref="G4:G9" si="15">ROUND((E4/C4),0)</f>
        <v>6059</v>
      </c>
      <c r="H4" s="9">
        <f t="shared" ref="H4:H9" si="16">ROUND((E4/D4),0)</f>
        <v>5049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410</v>
      </c>
      <c r="R4" s="2">
        <v>2981000</v>
      </c>
    </row>
    <row r="5" spans="1:20" s="43" customFormat="1" x14ac:dyDescent="0.25">
      <c r="A5" s="44">
        <f t="shared" si="9"/>
        <v>0</v>
      </c>
      <c r="B5" s="44">
        <f t="shared" si="10"/>
        <v>405</v>
      </c>
      <c r="C5" s="44">
        <f t="shared" si="11"/>
        <v>486</v>
      </c>
      <c r="D5" s="44">
        <f t="shared" si="12"/>
        <v>583.19999999999993</v>
      </c>
      <c r="E5" s="45">
        <f t="shared" si="13"/>
        <v>3084000</v>
      </c>
      <c r="F5" s="44">
        <f t="shared" si="14"/>
        <v>7615</v>
      </c>
      <c r="G5" s="44">
        <f t="shared" si="15"/>
        <v>6346</v>
      </c>
      <c r="H5" s="44">
        <f t="shared" si="16"/>
        <v>5288</v>
      </c>
      <c r="I5" s="44" t="e">
        <f>#REF!</f>
        <v>#REF!</v>
      </c>
      <c r="J5" s="44">
        <f t="shared" si="17"/>
        <v>0</v>
      </c>
      <c r="O5" s="43">
        <v>0</v>
      </c>
      <c r="P5" s="43">
        <f t="shared" si="18"/>
        <v>0</v>
      </c>
      <c r="Q5" s="43">
        <v>405</v>
      </c>
      <c r="R5" s="46">
        <v>3084000</v>
      </c>
    </row>
    <row r="6" spans="1:20" s="43" customFormat="1" x14ac:dyDescent="0.25">
      <c r="A6" s="44">
        <f t="shared" si="9"/>
        <v>0</v>
      </c>
      <c r="B6" s="44">
        <f t="shared" si="10"/>
        <v>439</v>
      </c>
      <c r="C6" s="44">
        <f t="shared" si="11"/>
        <v>526.79999999999995</v>
      </c>
      <c r="D6" s="44">
        <f t="shared" si="12"/>
        <v>632.16</v>
      </c>
      <c r="E6" s="45">
        <f t="shared" si="13"/>
        <v>3324000</v>
      </c>
      <c r="F6" s="44">
        <f t="shared" si="14"/>
        <v>7572</v>
      </c>
      <c r="G6" s="44">
        <f t="shared" si="15"/>
        <v>6310</v>
      </c>
      <c r="H6" s="44">
        <f t="shared" si="16"/>
        <v>5258</v>
      </c>
      <c r="I6" s="44" t="e">
        <f>#REF!</f>
        <v>#REF!</v>
      </c>
      <c r="J6" s="44">
        <f t="shared" si="17"/>
        <v>0</v>
      </c>
      <c r="O6" s="43">
        <v>0</v>
      </c>
      <c r="P6" s="43">
        <f t="shared" si="18"/>
        <v>0</v>
      </c>
      <c r="Q6" s="43">
        <v>439</v>
      </c>
      <c r="R6" s="46">
        <v>3324000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4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3" customFormat="1" x14ac:dyDescent="0.25">
      <c r="A16" s="44">
        <f t="shared" ref="A16:A28" si="32">N16</f>
        <v>0</v>
      </c>
      <c r="B16" s="44">
        <f t="shared" ref="B16:B28" si="33">Q16</f>
        <v>466</v>
      </c>
      <c r="C16" s="44">
        <f>B16*1.2</f>
        <v>559.19999999999993</v>
      </c>
      <c r="D16" s="44">
        <f t="shared" ref="D16:D28" si="34">C16*1.2</f>
        <v>671.03999999999985</v>
      </c>
      <c r="E16" s="45">
        <f t="shared" ref="E16:E28" si="35">R16</f>
        <v>3974000</v>
      </c>
      <c r="F16" s="44">
        <f t="shared" ref="F16:F28" si="36">ROUND((E16/B16),0)</f>
        <v>8528</v>
      </c>
      <c r="G16" s="44">
        <f t="shared" ref="G16:G28" si="37">ROUND((E16/C16),0)</f>
        <v>7107</v>
      </c>
      <c r="H16" s="44">
        <f t="shared" ref="H16:H28" si="38">ROUND((E16/D16),0)</f>
        <v>5922</v>
      </c>
      <c r="I16" s="44" t="e">
        <f>#REF!</f>
        <v>#REF!</v>
      </c>
      <c r="J16" s="44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466</v>
      </c>
      <c r="R16" s="46">
        <v>3974000</v>
      </c>
    </row>
    <row r="17" spans="1:24" s="43" customFormat="1" x14ac:dyDescent="0.25">
      <c r="A17" s="44">
        <f t="shared" si="32"/>
        <v>0</v>
      </c>
      <c r="B17" s="44">
        <f t="shared" si="33"/>
        <v>236</v>
      </c>
      <c r="C17" s="44">
        <f t="shared" ref="C17:C28" si="41">B17*1.2</f>
        <v>283.2</v>
      </c>
      <c r="D17" s="44">
        <f t="shared" si="34"/>
        <v>339.84</v>
      </c>
      <c r="E17" s="45">
        <f t="shared" si="35"/>
        <v>1984000</v>
      </c>
      <c r="F17" s="44">
        <f t="shared" si="36"/>
        <v>8407</v>
      </c>
      <c r="G17" s="44">
        <f t="shared" si="37"/>
        <v>7006</v>
      </c>
      <c r="H17" s="44">
        <f t="shared" si="38"/>
        <v>5838</v>
      </c>
      <c r="I17" s="44" t="e">
        <f>#REF!</f>
        <v>#REF!</v>
      </c>
      <c r="J17" s="44">
        <f t="shared" si="39"/>
        <v>0</v>
      </c>
      <c r="O17" s="43">
        <v>0</v>
      </c>
      <c r="P17" s="43">
        <f t="shared" si="40"/>
        <v>0</v>
      </c>
      <c r="Q17" s="43">
        <v>236</v>
      </c>
      <c r="R17" s="46">
        <v>1984000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41</v>
      </c>
      <c r="E33">
        <v>28.29</v>
      </c>
      <c r="F33" s="7">
        <f>E33*10.764</f>
        <v>304.51355999999998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4:25" ht="15.75" x14ac:dyDescent="0.25">
      <c r="D34" t="s">
        <v>42</v>
      </c>
      <c r="E34">
        <v>4.2699999999999996</v>
      </c>
      <c r="F34" s="7">
        <f t="shared" ref="F34:F35" si="53">E34*10.764</f>
        <v>45.962279999999993</v>
      </c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40</v>
      </c>
    </row>
    <row r="35" spans="4:25" ht="15.75" x14ac:dyDescent="0.25">
      <c r="D35" t="s">
        <v>43</v>
      </c>
      <c r="E35">
        <v>3.4</v>
      </c>
      <c r="F35" s="7">
        <f t="shared" si="53"/>
        <v>36.5976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F36" s="7">
        <f>SUM(F33:F35)</f>
        <v>387.07343999999995</v>
      </c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-1.5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5500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8000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387</v>
      </c>
      <c r="X44" s="24"/>
    </row>
    <row r="45" spans="4:25" ht="15.75" x14ac:dyDescent="0.25">
      <c r="P45" s="13" t="s">
        <v>29</v>
      </c>
      <c r="R45" s="43"/>
      <c r="S45" s="10"/>
      <c r="T45" s="11"/>
      <c r="U45" s="17" t="s">
        <v>44</v>
      </c>
      <c r="V45" s="31"/>
      <c r="W45" s="32">
        <f>W42*W44+X46</f>
        <v>3096000</v>
      </c>
      <c r="X45" s="33"/>
    </row>
    <row r="46" spans="4:25" ht="15.75" x14ac:dyDescent="0.25">
      <c r="R46" s="43"/>
      <c r="S46" s="11"/>
      <c r="T46" s="10"/>
      <c r="U46" s="17" t="s">
        <v>24</v>
      </c>
      <c r="V46" s="23"/>
      <c r="W46" s="34">
        <f>W45*0.9</f>
        <v>2786400</v>
      </c>
    </row>
    <row r="47" spans="4:25" ht="15.75" x14ac:dyDescent="0.25">
      <c r="S47" s="10"/>
      <c r="T47" s="10"/>
      <c r="U47" s="17" t="s">
        <v>25</v>
      </c>
      <c r="V47" s="23"/>
      <c r="W47" s="34">
        <f>W45*0.8</f>
        <v>2476800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967500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6450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Q44"/>
  <sheetViews>
    <sheetView topLeftCell="A7" zoomScaleNormal="100" workbookViewId="0">
      <selection activeCell="Q41" sqref="Q41"/>
    </sheetView>
  </sheetViews>
  <sheetFormatPr defaultRowHeight="15" x14ac:dyDescent="0.25"/>
  <sheetData>
    <row r="33" spans="5:17" ht="9" customHeight="1" x14ac:dyDescent="0.25"/>
    <row r="34" spans="5:17" hidden="1" x14ac:dyDescent="0.25"/>
    <row r="38" spans="5:17" x14ac:dyDescent="0.25">
      <c r="P38">
        <v>29.5</v>
      </c>
    </row>
    <row r="39" spans="5:17" x14ac:dyDescent="0.25">
      <c r="P39">
        <v>5.58</v>
      </c>
    </row>
    <row r="40" spans="5:17" x14ac:dyDescent="0.25">
      <c r="P40">
        <v>3.7</v>
      </c>
    </row>
    <row r="41" spans="5:17" x14ac:dyDescent="0.25">
      <c r="P41">
        <f>SUM(P38:P40)</f>
        <v>38.78</v>
      </c>
      <c r="Q41">
        <f>P41*10.764</f>
        <v>417.42791999999997</v>
      </c>
    </row>
    <row r="44" spans="5:17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L43:M46"/>
  <sheetViews>
    <sheetView topLeftCell="A12" workbookViewId="0">
      <selection activeCell="M47" sqref="M47"/>
    </sheetView>
  </sheetViews>
  <sheetFormatPr defaultRowHeight="15" x14ac:dyDescent="0.25"/>
  <sheetData>
    <row r="43" spans="12:13" x14ac:dyDescent="0.25">
      <c r="L43">
        <v>29.36</v>
      </c>
    </row>
    <row r="44" spans="12:13" x14ac:dyDescent="0.25">
      <c r="L44">
        <v>5.03</v>
      </c>
    </row>
    <row r="45" spans="12:13" x14ac:dyDescent="0.25">
      <c r="L45">
        <v>3.7</v>
      </c>
    </row>
    <row r="46" spans="12:13" x14ac:dyDescent="0.25">
      <c r="L46">
        <f>SUM(L43:L45)</f>
        <v>38.090000000000003</v>
      </c>
      <c r="M46">
        <f>L46*10.764</f>
        <v>410.00076000000001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4"/>
  <sheetViews>
    <sheetView topLeftCell="A10" zoomScaleNormal="100" workbookViewId="0">
      <selection activeCell="M44" sqref="M44"/>
    </sheetView>
  </sheetViews>
  <sheetFormatPr defaultRowHeight="15" x14ac:dyDescent="0.25"/>
  <sheetData>
    <row r="2" spans="1:1" x14ac:dyDescent="0.25">
      <c r="A2" s="6"/>
    </row>
    <row r="41" spans="12:13" x14ac:dyDescent="0.25">
      <c r="L41">
        <v>29.79</v>
      </c>
    </row>
    <row r="42" spans="12:13" x14ac:dyDescent="0.25">
      <c r="L42">
        <v>4.17</v>
      </c>
    </row>
    <row r="43" spans="12:13" x14ac:dyDescent="0.25">
      <c r="L43">
        <v>3.7</v>
      </c>
    </row>
    <row r="44" spans="12:13" x14ac:dyDescent="0.25">
      <c r="L44">
        <f>SUM(L41:L43)</f>
        <v>37.660000000000004</v>
      </c>
      <c r="M44">
        <f>L44*10.764</f>
        <v>405.37224000000003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M18:N44"/>
  <sheetViews>
    <sheetView topLeftCell="A8" zoomScaleNormal="100" workbookViewId="0">
      <selection activeCell="Q43" sqref="Q43"/>
    </sheetView>
  </sheetViews>
  <sheetFormatPr defaultRowHeight="15" x14ac:dyDescent="0.25"/>
  <sheetData>
    <row r="18" ht="3.75" customHeight="1" x14ac:dyDescent="0.25"/>
    <row r="19" hidden="1" x14ac:dyDescent="0.25"/>
    <row r="41" spans="13:14" x14ac:dyDescent="0.25">
      <c r="M41">
        <v>31.79</v>
      </c>
    </row>
    <row r="42" spans="13:14" x14ac:dyDescent="0.25">
      <c r="M42">
        <v>4.17</v>
      </c>
    </row>
    <row r="43" spans="13:14" x14ac:dyDescent="0.25">
      <c r="M43">
        <v>4.8</v>
      </c>
    </row>
    <row r="44" spans="13:14" x14ac:dyDescent="0.25">
      <c r="M44">
        <f>SUM(M41:M43)</f>
        <v>40.76</v>
      </c>
      <c r="N44">
        <f>M44*10.764</f>
        <v>438.74063999999993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2024-03-23T11:24:11Z</dcterms:modified>
</cp:coreProperties>
</file>