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Dahisar (East)\Rajnikant Trivedi\"/>
    </mc:Choice>
  </mc:AlternateContent>
  <xr:revisionPtr revIDLastSave="0" documentId="13_ncr:1_{4190685B-C0A5-4257-8FE0-FF9C79E1B078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1" i="23" l="1"/>
  <c r="E20" i="23"/>
  <c r="E18" i="23"/>
  <c r="E19" i="23" s="1"/>
  <c r="D20" i="23"/>
  <c r="D19" i="23"/>
  <c r="C4" i="25"/>
  <c r="D18" i="23"/>
  <c r="I32" i="4" l="1"/>
  <c r="I31" i="4"/>
  <c r="I29" i="4" l="1"/>
  <c r="P3" i="4"/>
  <c r="C5" i="25" l="1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P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<sst xmlns="http://schemas.openxmlformats.org/spreadsheetml/2006/main" count="129" uniqueCount="88">
  <si>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</si>
  <si>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</si>
  <si>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</si>
  <si>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</si>
  <si>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</si>
  <si>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</si>
  <si>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</si>
  <si>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</si>
  <si>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</si>
  <si>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</si>
  <si>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</si>
  <si>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</si>
  <si>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</si>
  <si>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</si>
  <si>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</si>
  <si>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</si>
  <si>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</si>
  <si>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</si>
  <si>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</si>
  <si>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</si>
  <si>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</si>
  <si>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</si>
  <si>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</si>
  <si>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</si>
  <si>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</si>
  <si>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</si>
  <si>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</si>
  <si>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</si>
  <si>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</si>
  <si>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</si>
  <si>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</si>
  <si>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</si>
  <si>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</si>
  <si>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</si>
  <si>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</si>
  <si>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</si>
  <si>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</si>
  <si>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</si>
  <si>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</si>
  <si>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</si>
  <si>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</si>
  <si>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</si>
  <si>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</si>
  <si>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</si>
  <si>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</si>
  <si>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</si>
  <si>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</si>
  <si>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</si>
  <si>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</si>
  <si>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</si>
  <si>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</si>
  <si>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</si>
  <si>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</si>
  <si>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</si>
  <si>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</si>
  <si>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</si>
  <si>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</si>
  <si>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</si>
  <si>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</si>
  <si>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</si>
  <si>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</si>
  <si>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</si>
  <si>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</si>
  <si>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</si>
  <si>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</si>
  <si>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</si>
  <si>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</si>
  <si>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</si>
  <si>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</si>
  <si>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</si>
  <si>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</si>
  <si>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</si>
  <si>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</si>
  <si>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</si>
  <si>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</si>
  <si>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</si>
  <si>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</si>
  <si>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</si>
  <si>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</si>
  <si>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</si>
  <si>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</si>
  <si>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</si>
  <si>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</si>
  <si>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</si>
  <si>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IGR-21.02.24</t>
  </si>
  <si>
    <t>IGR-13.08.23</t>
  </si>
  <si>
    <t>IGR-13.07.23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</si>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</sst>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43" fontId="3" fillId="0" borderId="4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528A15-24C2-4248-99AD-363B97AB7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B84CD7-5CBA-4888-813C-813977CC7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CD656A-375B-4D3C-A355-38E788D5B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48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88D2DF-E3EA-4956-A794-95829CDAD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2651A8-A4C0-4AC1-A46B-082F2FA13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99444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B34" sqref="B3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v>113080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C3*0%</f>
        <v>0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113080</v>
      </c>
      <c r="D5" s="62" t="s">
        <v>62</v>
      </c>
      <c r="E5" s="63">
        <f>C5/10.764</f>
        <v>10505.388331475289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49200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63880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45993.599999999999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95193.600000000006</v>
      </c>
      <c r="D9" s="62" t="s">
        <v>62</v>
      </c>
      <c r="E9" s="63">
        <f>C9/10.764</f>
        <v>8843.7012263099223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1996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28</v>
      </c>
      <c r="D13" s="69">
        <f>D12-C13</f>
        <v>72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E21" sqref="E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21500</v>
      </c>
      <c r="D3" s="24" t="s">
        <v>76</v>
      </c>
      <c r="E3" s="6" t="s">
        <v>87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18800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28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32</v>
      </c>
      <c r="D8" s="26">
        <v>1996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42</v>
      </c>
      <c r="D10" s="26"/>
      <c r="F10" s="19"/>
    </row>
    <row r="11" spans="1:6" x14ac:dyDescent="0.25">
      <c r="A11" s="16"/>
      <c r="B11" s="27"/>
      <c r="C11" s="28">
        <f>C10%</f>
        <v>0.42</v>
      </c>
      <c r="D11" s="28"/>
      <c r="F11" s="19"/>
    </row>
    <row r="12" spans="1:6" x14ac:dyDescent="0.25">
      <c r="A12" s="16" t="s">
        <v>21</v>
      </c>
      <c r="B12" s="20"/>
      <c r="C12" s="21">
        <f>C6*C11</f>
        <v>1134</v>
      </c>
      <c r="D12" s="24"/>
      <c r="F12" s="19"/>
    </row>
    <row r="13" spans="1:6" x14ac:dyDescent="0.25">
      <c r="A13" s="16" t="s">
        <v>22</v>
      </c>
      <c r="B13" s="20"/>
      <c r="C13" s="21">
        <f>C6-C12</f>
        <v>1566</v>
      </c>
      <c r="D13" s="24"/>
      <c r="F13" s="19"/>
    </row>
    <row r="14" spans="1:6" x14ac:dyDescent="0.25">
      <c r="A14" s="16" t="s">
        <v>15</v>
      </c>
      <c r="B14" s="20"/>
      <c r="C14" s="21">
        <f>C5</f>
        <v>18800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20366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180</v>
      </c>
      <c r="D18" s="26">
        <f>C18*1.2</f>
        <v>216</v>
      </c>
      <c r="E18" s="69">
        <f>C18*C3</f>
        <v>3870000</v>
      </c>
      <c r="F18" s="19"/>
    </row>
    <row r="19" spans="1:6" x14ac:dyDescent="0.25">
      <c r="A19" s="16" t="s">
        <v>74</v>
      </c>
      <c r="B19" s="6"/>
      <c r="C19" s="32">
        <f>C18*C16</f>
        <v>3665880</v>
      </c>
      <c r="D19" s="77">
        <f>D18*C4</f>
        <v>583200</v>
      </c>
      <c r="E19" s="69">
        <f>E18-D20</f>
        <v>3625056</v>
      </c>
      <c r="F19" s="33"/>
    </row>
    <row r="20" spans="1:6" x14ac:dyDescent="0.25">
      <c r="A20" s="16" t="s">
        <v>24</v>
      </c>
      <c r="C20" s="34">
        <f>C19*90%</f>
        <v>3299292</v>
      </c>
      <c r="D20" s="32">
        <f>D19*C11</f>
        <v>244944</v>
      </c>
      <c r="E20" s="69">
        <f>E19*0.9</f>
        <v>3262550.4</v>
      </c>
      <c r="F20" s="19"/>
    </row>
    <row r="21" spans="1:6" x14ac:dyDescent="0.25">
      <c r="A21" s="16" t="s">
        <v>25</v>
      </c>
      <c r="C21" s="34">
        <f>C19*80%</f>
        <v>2932704</v>
      </c>
      <c r="D21" s="34"/>
      <c r="E21" s="69">
        <f>E19*0.8</f>
        <v>2900044.8000000003</v>
      </c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486000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7637.25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P7" sqref="P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416.66666666666669</v>
      </c>
      <c r="C2" s="4">
        <f t="shared" ref="C2:C16" si="1">B2*1.2</f>
        <v>500</v>
      </c>
      <c r="D2" s="4">
        <f t="shared" ref="D2:D16" si="2">C2*1.2</f>
        <v>600</v>
      </c>
      <c r="E2" s="5">
        <f t="shared" ref="E2:E16" si="3">R2</f>
        <v>6675000</v>
      </c>
      <c r="F2" s="4">
        <f t="shared" ref="F2:F15" si="4">ROUND((E2/B2),0)</f>
        <v>16020</v>
      </c>
      <c r="G2" s="4">
        <f t="shared" ref="G2:G15" si="5">ROUND((E2/C2),0)</f>
        <v>13350</v>
      </c>
      <c r="H2" s="4">
        <f t="shared" ref="H2:H15" si="6">ROUND((E2/D2),0)</f>
        <v>11125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500</v>
      </c>
      <c r="Q2">
        <f t="shared" ref="Q2:Q10" si="9">P2/1.2</f>
        <v>416.66666666666669</v>
      </c>
      <c r="R2" s="2">
        <v>6675000</v>
      </c>
      <c r="S2" s="2" t="s">
        <v>84</v>
      </c>
    </row>
    <row r="3" spans="1:19" x14ac:dyDescent="0.25">
      <c r="A3" s="4">
        <v>2</v>
      </c>
      <c r="B3" s="4">
        <f t="shared" si="0"/>
        <v>358.44119999999998</v>
      </c>
      <c r="C3" s="4">
        <f t="shared" si="1"/>
        <v>430.12943999999999</v>
      </c>
      <c r="D3" s="4">
        <f t="shared" si="2"/>
        <v>516.15532799999994</v>
      </c>
      <c r="E3" s="5">
        <f t="shared" si="3"/>
        <v>4990000</v>
      </c>
      <c r="F3" s="4">
        <f t="shared" si="4"/>
        <v>13921</v>
      </c>
      <c r="G3" s="4">
        <f t="shared" si="5"/>
        <v>11601</v>
      </c>
      <c r="H3" s="4">
        <f t="shared" si="6"/>
        <v>9668</v>
      </c>
      <c r="I3" s="4">
        <f t="shared" si="7"/>
        <v>0</v>
      </c>
      <c r="J3" s="4">
        <f t="shared" si="8"/>
        <v>0</v>
      </c>
      <c r="O3">
        <v>0</v>
      </c>
      <c r="P3">
        <f>39.96*10.764</f>
        <v>430.12943999999999</v>
      </c>
      <c r="Q3">
        <f t="shared" si="9"/>
        <v>358.44119999999998</v>
      </c>
      <c r="R3" s="2">
        <v>4990000</v>
      </c>
      <c r="S3" s="2" t="s">
        <v>85</v>
      </c>
    </row>
    <row r="4" spans="1:19" x14ac:dyDescent="0.25">
      <c r="A4" s="4">
        <v>3</v>
      </c>
      <c r="B4" s="4">
        <f t="shared" si="0"/>
        <v>241.66666666666669</v>
      </c>
      <c r="C4" s="4">
        <f t="shared" si="1"/>
        <v>290</v>
      </c>
      <c r="D4" s="4">
        <f t="shared" si="2"/>
        <v>348</v>
      </c>
      <c r="E4" s="5">
        <f t="shared" si="3"/>
        <v>3500000</v>
      </c>
      <c r="F4" s="4">
        <f t="shared" si="4"/>
        <v>14483</v>
      </c>
      <c r="G4" s="4">
        <f t="shared" si="5"/>
        <v>12069</v>
      </c>
      <c r="H4" s="4">
        <f t="shared" si="6"/>
        <v>10057</v>
      </c>
      <c r="I4" s="4">
        <f t="shared" si="7"/>
        <v>0</v>
      </c>
      <c r="J4" s="4">
        <f t="shared" si="8"/>
        <v>0</v>
      </c>
      <c r="O4">
        <v>0</v>
      </c>
      <c r="P4">
        <v>290</v>
      </c>
      <c r="Q4">
        <f t="shared" si="9"/>
        <v>241.66666666666669</v>
      </c>
      <c r="R4" s="2">
        <v>3500000</v>
      </c>
      <c r="S4" s="2" t="s">
        <v>86</v>
      </c>
    </row>
    <row r="5" spans="1:19" x14ac:dyDescent="0.25">
      <c r="A5" s="4">
        <v>4</v>
      </c>
      <c r="B5" s="4">
        <f t="shared" si="0"/>
        <v>980</v>
      </c>
      <c r="C5" s="4">
        <f t="shared" si="1"/>
        <v>1176</v>
      </c>
      <c r="D5" s="4">
        <f t="shared" si="2"/>
        <v>1411.2</v>
      </c>
      <c r="E5" s="5">
        <f t="shared" si="3"/>
        <v>24000000</v>
      </c>
      <c r="F5" s="4">
        <f t="shared" si="4"/>
        <v>24490</v>
      </c>
      <c r="G5" s="4">
        <f t="shared" si="5"/>
        <v>20408</v>
      </c>
      <c r="H5" s="4">
        <f t="shared" si="6"/>
        <v>17007</v>
      </c>
      <c r="I5" s="4">
        <f t="shared" si="7"/>
        <v>0</v>
      </c>
      <c r="J5" s="4">
        <f t="shared" si="8"/>
        <v>0</v>
      </c>
      <c r="O5">
        <v>0</v>
      </c>
      <c r="P5">
        <f t="shared" ref="P5:P10" si="10">O5/1.2</f>
        <v>0</v>
      </c>
      <c r="Q5">
        <v>980</v>
      </c>
      <c r="R5" s="2">
        <v>24000000</v>
      </c>
      <c r="S5" s="2"/>
    </row>
    <row r="6" spans="1:19" x14ac:dyDescent="0.25">
      <c r="A6" s="4">
        <v>5</v>
      </c>
      <c r="B6" s="4">
        <f t="shared" si="0"/>
        <v>541.66666666666674</v>
      </c>
      <c r="C6" s="4">
        <f t="shared" si="1"/>
        <v>650.00000000000011</v>
      </c>
      <c r="D6" s="4">
        <f t="shared" si="2"/>
        <v>780.00000000000011</v>
      </c>
      <c r="E6" s="5">
        <f t="shared" si="3"/>
        <v>10000000</v>
      </c>
      <c r="F6" s="4">
        <f t="shared" si="4"/>
        <v>18462</v>
      </c>
      <c r="G6" s="4">
        <f t="shared" si="5"/>
        <v>15385</v>
      </c>
      <c r="H6" s="4">
        <f t="shared" si="6"/>
        <v>12821</v>
      </c>
      <c r="I6" s="4">
        <f t="shared" si="7"/>
        <v>0</v>
      </c>
      <c r="J6" s="4">
        <f t="shared" si="8"/>
        <v>0</v>
      </c>
      <c r="O6">
        <v>0</v>
      </c>
      <c r="P6">
        <v>650</v>
      </c>
      <c r="Q6">
        <f t="shared" si="9"/>
        <v>541.66666666666674</v>
      </c>
      <c r="R6" s="2">
        <v>10000000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75</v>
      </c>
      <c r="D28" s="71"/>
      <c r="F28" s="56" t="s">
        <v>71</v>
      </c>
      <c r="G28" s="56">
        <v>223</v>
      </c>
    </row>
    <row r="29" spans="1:19" s="10" customFormat="1" x14ac:dyDescent="0.25">
      <c r="C29" s="71" t="s">
        <v>1</v>
      </c>
      <c r="D29" s="71"/>
      <c r="F29" s="56" t="s">
        <v>72</v>
      </c>
      <c r="G29" s="56">
        <v>235</v>
      </c>
      <c r="H29" s="10">
        <f>G29/G28</f>
        <v>1.053811659192825</v>
      </c>
      <c r="I29" s="10">
        <f>G29/1.2</f>
        <v>195.83333333333334</v>
      </c>
    </row>
    <row r="30" spans="1:19" s="10" customFormat="1" x14ac:dyDescent="0.25">
      <c r="F30" s="56" t="s">
        <v>73</v>
      </c>
      <c r="G30" s="56">
        <v>18000</v>
      </c>
      <c r="I30" s="10">
        <v>20000</v>
      </c>
    </row>
    <row r="31" spans="1:19" s="10" customFormat="1" x14ac:dyDescent="0.25">
      <c r="C31" s="74"/>
      <c r="D31" s="74"/>
      <c r="F31" s="74" t="s">
        <v>74</v>
      </c>
      <c r="G31" s="74">
        <f>G29*G30</f>
        <v>4230000</v>
      </c>
      <c r="H31" s="10" t="e">
        <f>G31/D29</f>
        <v>#DIV/0!</v>
      </c>
      <c r="I31" s="10">
        <f>I30*12</f>
        <v>240000</v>
      </c>
    </row>
    <row r="32" spans="1:19" s="10" customFormat="1" x14ac:dyDescent="0.25">
      <c r="C32" s="74"/>
      <c r="D32" s="74"/>
      <c r="F32" s="74" t="s">
        <v>24</v>
      </c>
      <c r="G32" s="74">
        <f>G31*90%</f>
        <v>3807000</v>
      </c>
      <c r="I32" s="10">
        <f>I31*15</f>
        <v>3600000</v>
      </c>
    </row>
    <row r="33" spans="3:7" s="10" customFormat="1" x14ac:dyDescent="0.25">
      <c r="C33" s="74"/>
      <c r="D33" s="74"/>
      <c r="F33" s="74" t="s">
        <v>25</v>
      </c>
      <c r="G33" s="74">
        <f>G31*80%</f>
        <v>3384000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2024-03-28T13:17:47Z</dcterms:modified>
</cp:coreProperties>
</file>