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60" windowHeight="7755"/>
  </bookViews>
  <sheets>
    <sheet name="Calculation" sheetId="1" r:id="rId1"/>
    <sheet name="Listing1" sheetId="6" r:id="rId2"/>
    <sheet name="Listing2" sheetId="3" r:id="rId3"/>
    <sheet name="MB" sheetId="8" r:id="rId4"/>
  </sheets>
  <calcPr calcId="124519"/>
</workbook>
</file>

<file path=xl/calcChain.xml><?xml version="1.0" encoding="utf-8"?>
<calcChain xmlns="http://schemas.openxmlformats.org/spreadsheetml/2006/main">
  <c r="D20" i="6"/>
  <c r="D19"/>
  <c r="F27" i="3"/>
  <c r="F26"/>
  <c r="E34" i="8"/>
  <c r="E31"/>
  <c r="D31"/>
  <c r="E23"/>
  <c r="E11"/>
  <c r="D23"/>
  <c r="D11"/>
  <c r="K50" i="1" l="1"/>
  <c r="K49"/>
  <c r="F54" l="1"/>
  <c r="F53"/>
  <c r="M26" l="1"/>
  <c r="H26"/>
  <c r="J26" s="1"/>
  <c r="K26" s="1"/>
  <c r="L26" s="1"/>
  <c r="M25"/>
  <c r="H25"/>
  <c r="J25" s="1"/>
  <c r="K25" s="1"/>
  <c r="L25" s="1"/>
  <c r="M24"/>
  <c r="H24"/>
  <c r="J24" s="1"/>
  <c r="K24" s="1"/>
  <c r="L24" s="1"/>
  <c r="M23"/>
  <c r="H23"/>
  <c r="J23" s="1"/>
  <c r="K23" s="1"/>
  <c r="L23" s="1"/>
  <c r="M22"/>
  <c r="H22"/>
  <c r="J22" s="1"/>
  <c r="K22" s="1"/>
  <c r="L22" s="1"/>
  <c r="M21"/>
  <c r="H21"/>
  <c r="J21" s="1"/>
  <c r="K21" s="1"/>
  <c r="L21" s="1"/>
  <c r="M20"/>
  <c r="H20"/>
  <c r="J20" s="1"/>
  <c r="K20" s="1"/>
  <c r="L20" s="1"/>
  <c r="M19"/>
  <c r="H19"/>
  <c r="J19" s="1"/>
  <c r="K19" s="1"/>
  <c r="L19" s="1"/>
  <c r="M18"/>
  <c r="H18"/>
  <c r="J18" s="1"/>
  <c r="K18" s="1"/>
  <c r="L18" s="1"/>
  <c r="M17"/>
  <c r="H17"/>
  <c r="J17" s="1"/>
  <c r="K17" s="1"/>
  <c r="L17" s="1"/>
  <c r="M16"/>
  <c r="H16"/>
  <c r="J16" s="1"/>
  <c r="K16" s="1"/>
  <c r="L16" s="1"/>
  <c r="M15"/>
  <c r="H15"/>
  <c r="J15" s="1"/>
  <c r="K15" s="1"/>
  <c r="L15" s="1"/>
  <c r="M14" l="1"/>
  <c r="H14"/>
  <c r="M13"/>
  <c r="H13"/>
  <c r="J13" l="1"/>
  <c r="K13" s="1"/>
  <c r="L13" s="1"/>
  <c r="J14"/>
  <c r="K14" s="1"/>
  <c r="L14" s="1"/>
  <c r="M12"/>
  <c r="M11"/>
  <c r="M10"/>
  <c r="M9"/>
  <c r="M8"/>
  <c r="M7"/>
  <c r="M27" s="1"/>
  <c r="C46" s="1"/>
  <c r="C4"/>
  <c r="C35" l="1"/>
  <c r="H12"/>
  <c r="H11"/>
  <c r="H10"/>
  <c r="H9"/>
  <c r="H8"/>
  <c r="D44" l="1"/>
  <c r="J10"/>
  <c r="K10" s="1"/>
  <c r="L10" s="1"/>
  <c r="J9"/>
  <c r="K9" s="1"/>
  <c r="L9" s="1"/>
  <c r="J11"/>
  <c r="K11" s="1"/>
  <c r="L11" s="1"/>
  <c r="J12"/>
  <c r="K12" s="1"/>
  <c r="L12" s="1"/>
  <c r="J8"/>
  <c r="K8" s="1"/>
  <c r="L8" s="1"/>
  <c r="J7"/>
  <c r="K7" s="1"/>
  <c r="L7" l="1"/>
  <c r="L27" s="1"/>
  <c r="C43"/>
  <c r="C44" s="1"/>
  <c r="C45" s="1"/>
  <c r="C36" l="1"/>
  <c r="C37" s="1"/>
  <c r="C38" s="1"/>
  <c r="C42" l="1"/>
  <c r="C39"/>
  <c r="C40" s="1"/>
  <c r="C4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<sst xmlns="http://schemas.openxmlformats.org/spreadsheetml/2006/main" count="27" uniqueCount="24">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</sst>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38100</xdr:rowOff>
    </xdr:from>
    <xdr:to>
      <xdr:col>9</xdr:col>
      <xdr:colOff>285750</xdr:colOff>
      <xdr:row>15</xdr:row>
      <xdr:rowOff>114300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" y="38100"/>
          <a:ext cx="5657850" cy="2933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152400</xdr:rowOff>
    </xdr:from>
    <xdr:to>
      <xdr:col>9</xdr:col>
      <xdr:colOff>381000</xdr:colOff>
      <xdr:row>22</xdr:row>
      <xdr:rowOff>114300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975" y="342900"/>
          <a:ext cx="5686425" cy="396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3"/>
  <sheetViews>
    <sheetView tabSelected="1" workbookViewId="0">
      <pane xSplit="3" ySplit="5" topLeftCell="J26" activePane="bottomRight" state="frozen"/>
      <selection pane="topRight" activeCell="D1" sqref="D1"/>
      <selection pane="bottomLeft" activeCell="A6" sqref="A6"/>
      <selection pane="bottomRight" activeCell="C46" sqref="C46"/>
    </sheetView>
  </sheetViews>
  <sheetFormatPr defaultRowHeight="16.5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1" t="s">
        <v>15</v>
      </c>
      <c r="C2" s="1">
        <v>156.6</v>
      </c>
      <c r="E2" s="4"/>
      <c r="F2" s="4"/>
      <c r="G2" s="23"/>
      <c r="H2" s="1"/>
    </row>
    <row r="3" spans="1:15">
      <c r="B3" s="22" t="s">
        <v>10</v>
      </c>
      <c r="C3" s="25">
        <v>7000</v>
      </c>
      <c r="D3" s="64"/>
      <c r="E3" s="24"/>
      <c r="F3" s="24"/>
      <c r="G3" s="13"/>
      <c r="H3" s="1"/>
    </row>
    <row r="4" spans="1:15" ht="24" customHeight="1">
      <c r="B4" s="68" t="s">
        <v>21</v>
      </c>
      <c r="C4" s="65">
        <f>ROUND((C2*C3),0)</f>
        <v>1096200</v>
      </c>
      <c r="F4" s="20"/>
      <c r="G4" s="20"/>
    </row>
    <row r="5" spans="1:15">
      <c r="B5" s="11" t="s">
        <v>17</v>
      </c>
    </row>
    <row r="6" spans="1:15" s="3" customFormat="1" ht="60.75" thickBot="1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>
      <c r="B7" s="55" t="s">
        <v>23</v>
      </c>
      <c r="C7" s="58">
        <v>107.61</v>
      </c>
      <c r="D7" s="35">
        <v>2024</v>
      </c>
      <c r="E7" s="35">
        <v>2024</v>
      </c>
      <c r="F7" s="35">
        <v>60</v>
      </c>
      <c r="G7" s="53">
        <v>21500</v>
      </c>
      <c r="H7" s="62">
        <v>60</v>
      </c>
      <c r="I7" s="63">
        <v>0</v>
      </c>
      <c r="J7" s="64">
        <f t="shared" ref="J7:J12" si="0">G7/100*I7</f>
        <v>0</v>
      </c>
      <c r="K7" s="64">
        <f>ROUND((G7-J7),0)</f>
        <v>21500</v>
      </c>
      <c r="L7" s="64">
        <f>ROUND((K7*C7),0)</f>
        <v>2313615</v>
      </c>
      <c r="M7" s="64">
        <f>ROUND((C7*G7),0)</f>
        <v>2313615</v>
      </c>
    </row>
    <row r="8" spans="1:15" ht="17.25" hidden="1" thickBot="1">
      <c r="A8" s="3"/>
      <c r="B8" s="55"/>
      <c r="C8" s="59">
        <v>0</v>
      </c>
      <c r="D8" s="35">
        <v>0</v>
      </c>
      <c r="E8" s="35">
        <v>2024</v>
      </c>
      <c r="F8" s="35">
        <v>60</v>
      </c>
      <c r="G8" s="53">
        <v>0</v>
      </c>
      <c r="H8" s="62">
        <f t="shared" ref="H8:H12" si="1">E8-D8</f>
        <v>2024</v>
      </c>
      <c r="I8" s="63">
        <v>0</v>
      </c>
      <c r="J8" s="64">
        <f t="shared" si="0"/>
        <v>0</v>
      </c>
      <c r="K8" s="64">
        <f t="shared" ref="K8:K12" si="2">ROUND((G8-J8),0)</f>
        <v>0</v>
      </c>
      <c r="L8" s="64">
        <f t="shared" ref="L8:L12" si="3">ROUND((K8*C8),0)</f>
        <v>0</v>
      </c>
      <c r="M8" s="64">
        <f t="shared" ref="M8:M12" si="4">ROUND((C8*G8),0)</f>
        <v>0</v>
      </c>
    </row>
    <row r="9" spans="1:15" s="33" customFormat="1" ht="17.25" hidden="1" customHeight="1" thickBot="1">
      <c r="A9" s="54"/>
      <c r="B9" s="55"/>
      <c r="C9" s="59">
        <v>0</v>
      </c>
      <c r="D9" s="35">
        <v>0</v>
      </c>
      <c r="E9" s="35">
        <v>2024</v>
      </c>
      <c r="F9" s="35">
        <v>60</v>
      </c>
      <c r="G9" s="53">
        <v>0</v>
      </c>
      <c r="H9" s="62">
        <f t="shared" si="1"/>
        <v>2024</v>
      </c>
      <c r="I9" s="63">
        <v>0</v>
      </c>
      <c r="J9" s="64">
        <f t="shared" si="0"/>
        <v>0</v>
      </c>
      <c r="K9" s="64">
        <f t="shared" si="2"/>
        <v>0</v>
      </c>
      <c r="L9" s="64">
        <f t="shared" si="3"/>
        <v>0</v>
      </c>
      <c r="M9" s="64">
        <f t="shared" si="4"/>
        <v>0</v>
      </c>
      <c r="N9" s="5"/>
      <c r="O9" s="1"/>
    </row>
    <row r="10" spans="1:15" ht="17.25" hidden="1" thickBot="1">
      <c r="A10" s="3"/>
      <c r="B10" s="46"/>
      <c r="C10" s="59">
        <v>0</v>
      </c>
      <c r="D10" s="35">
        <v>0</v>
      </c>
      <c r="E10" s="35">
        <v>2024</v>
      </c>
      <c r="F10" s="35">
        <v>60</v>
      </c>
      <c r="G10" s="53">
        <v>0</v>
      </c>
      <c r="H10" s="62">
        <f t="shared" si="1"/>
        <v>2024</v>
      </c>
      <c r="I10" s="63">
        <v>0</v>
      </c>
      <c r="J10" s="64">
        <f t="shared" si="0"/>
        <v>0</v>
      </c>
      <c r="K10" s="64">
        <f t="shared" si="2"/>
        <v>0</v>
      </c>
      <c r="L10" s="64">
        <f t="shared" si="3"/>
        <v>0</v>
      </c>
      <c r="M10" s="64">
        <f t="shared" si="4"/>
        <v>0</v>
      </c>
      <c r="N10" s="10"/>
    </row>
    <row r="11" spans="1:15" ht="17.25" hidden="1" thickBot="1">
      <c r="B11" s="46"/>
      <c r="C11" s="59">
        <v>0</v>
      </c>
      <c r="D11" s="35">
        <v>0</v>
      </c>
      <c r="E11" s="35">
        <v>2024</v>
      </c>
      <c r="F11" s="35">
        <v>60</v>
      </c>
      <c r="G11" s="53">
        <v>0</v>
      </c>
      <c r="H11" s="62">
        <f t="shared" si="1"/>
        <v>2024</v>
      </c>
      <c r="I11" s="63">
        <v>0</v>
      </c>
      <c r="J11" s="64">
        <f t="shared" si="0"/>
        <v>0</v>
      </c>
      <c r="K11" s="64">
        <f t="shared" si="2"/>
        <v>0</v>
      </c>
      <c r="L11" s="64">
        <f t="shared" si="3"/>
        <v>0</v>
      </c>
      <c r="M11" s="64">
        <f t="shared" si="4"/>
        <v>0</v>
      </c>
      <c r="N11" s="10"/>
    </row>
    <row r="12" spans="1:15" ht="17.25" hidden="1" thickBot="1">
      <c r="B12" s="46"/>
      <c r="C12" s="59">
        <v>0</v>
      </c>
      <c r="D12" s="35">
        <v>0</v>
      </c>
      <c r="E12" s="35">
        <v>2024</v>
      </c>
      <c r="F12" s="35">
        <v>60</v>
      </c>
      <c r="G12" s="53">
        <v>0</v>
      </c>
      <c r="H12" s="62">
        <f t="shared" si="1"/>
        <v>2024</v>
      </c>
      <c r="I12" s="63">
        <v>0</v>
      </c>
      <c r="J12" s="64">
        <f t="shared" si="0"/>
        <v>0</v>
      </c>
      <c r="K12" s="64">
        <f t="shared" si="2"/>
        <v>0</v>
      </c>
      <c r="L12" s="64">
        <f t="shared" si="3"/>
        <v>0</v>
      </c>
      <c r="M12" s="64">
        <f t="shared" si="4"/>
        <v>0</v>
      </c>
      <c r="N12" s="10"/>
    </row>
    <row r="13" spans="1:15" ht="17.25" hidden="1" thickBot="1">
      <c r="A13" s="3"/>
      <c r="B13" s="46"/>
      <c r="C13" s="56">
        <v>0</v>
      </c>
      <c r="D13" s="35">
        <v>0</v>
      </c>
      <c r="E13" s="35">
        <v>2024</v>
      </c>
      <c r="F13" s="35">
        <v>60</v>
      </c>
      <c r="G13" s="53">
        <v>0</v>
      </c>
      <c r="H13" s="62">
        <f t="shared" ref="H13:H14" si="5">E13-D13</f>
        <v>2024</v>
      </c>
      <c r="I13" s="63">
        <v>0</v>
      </c>
      <c r="J13" s="64">
        <f t="shared" ref="J13:J14" si="6">G13/100*I13</f>
        <v>0</v>
      </c>
      <c r="K13" s="64">
        <f t="shared" ref="K13:K14" si="7">ROUND((G13-J13),0)</f>
        <v>0</v>
      </c>
      <c r="L13" s="64">
        <f t="shared" ref="L13:L14" si="8">ROUND((K13*C13),0)</f>
        <v>0</v>
      </c>
      <c r="M13" s="64">
        <f t="shared" ref="M13:M14" si="9">ROUND((C13*G13),0)</f>
        <v>0</v>
      </c>
      <c r="N13" s="10"/>
    </row>
    <row r="14" spans="1:15" ht="17.25" hidden="1" thickBot="1">
      <c r="A14" s="3"/>
      <c r="B14" s="46"/>
      <c r="C14" s="56">
        <v>0</v>
      </c>
      <c r="D14" s="35">
        <v>0</v>
      </c>
      <c r="E14" s="35">
        <v>2024</v>
      </c>
      <c r="F14" s="35">
        <v>60</v>
      </c>
      <c r="G14" s="53">
        <v>0</v>
      </c>
      <c r="H14" s="62">
        <f t="shared" si="5"/>
        <v>2024</v>
      </c>
      <c r="I14" s="63">
        <v>0</v>
      </c>
      <c r="J14" s="64">
        <f t="shared" si="6"/>
        <v>0</v>
      </c>
      <c r="K14" s="64">
        <f t="shared" si="7"/>
        <v>0</v>
      </c>
      <c r="L14" s="64">
        <f t="shared" si="8"/>
        <v>0</v>
      </c>
      <c r="M14" s="64">
        <f t="shared" si="9"/>
        <v>0</v>
      </c>
      <c r="N14" s="10"/>
    </row>
    <row r="15" spans="1:15" ht="17.25" hidden="1" thickBot="1">
      <c r="B15" s="46"/>
      <c r="C15" s="56">
        <v>0</v>
      </c>
      <c r="D15" s="35">
        <v>0</v>
      </c>
      <c r="E15" s="35">
        <v>2024</v>
      </c>
      <c r="F15" s="35">
        <v>60</v>
      </c>
      <c r="G15" s="53">
        <v>0</v>
      </c>
      <c r="H15" s="62">
        <f t="shared" ref="H15:H26" si="10">E15-D15</f>
        <v>2024</v>
      </c>
      <c r="I15" s="63">
        <v>0</v>
      </c>
      <c r="J15" s="64">
        <f t="shared" ref="J15:J26" si="11">G15/100*I15</f>
        <v>0</v>
      </c>
      <c r="K15" s="64">
        <f t="shared" ref="K15:K26" si="12">ROUND((G15-J15),0)</f>
        <v>0</v>
      </c>
      <c r="L15" s="64">
        <f t="shared" ref="L15:L26" si="13">ROUND((K15*C15),0)</f>
        <v>0</v>
      </c>
      <c r="M15" s="64">
        <f t="shared" ref="M15:M26" si="14">ROUND((C15*G15),0)</f>
        <v>0</v>
      </c>
      <c r="N15" s="10"/>
    </row>
    <row r="16" spans="1:15" ht="17.25" hidden="1" thickBot="1">
      <c r="A16" s="3"/>
      <c r="B16" s="46"/>
      <c r="C16" s="56">
        <v>0</v>
      </c>
      <c r="D16" s="35">
        <v>0</v>
      </c>
      <c r="E16" s="35">
        <v>2024</v>
      </c>
      <c r="F16" s="35">
        <v>60</v>
      </c>
      <c r="G16" s="53">
        <v>0</v>
      </c>
      <c r="H16" s="62">
        <f t="shared" si="10"/>
        <v>2024</v>
      </c>
      <c r="I16" s="63">
        <v>0</v>
      </c>
      <c r="J16" s="64">
        <f t="shared" si="11"/>
        <v>0</v>
      </c>
      <c r="K16" s="64">
        <f t="shared" si="12"/>
        <v>0</v>
      </c>
      <c r="L16" s="64">
        <f t="shared" si="13"/>
        <v>0</v>
      </c>
      <c r="M16" s="64">
        <f t="shared" si="14"/>
        <v>0</v>
      </c>
      <c r="N16" s="10"/>
    </row>
    <row r="17" spans="1:14" ht="17.25" hidden="1" thickBot="1">
      <c r="B17" s="50"/>
      <c r="C17" s="56">
        <v>0</v>
      </c>
      <c r="D17" s="35">
        <v>0</v>
      </c>
      <c r="E17" s="35">
        <v>2024</v>
      </c>
      <c r="F17" s="35">
        <v>60</v>
      </c>
      <c r="G17" s="53">
        <v>0</v>
      </c>
      <c r="H17" s="62">
        <f t="shared" si="10"/>
        <v>2024</v>
      </c>
      <c r="I17" s="63">
        <v>0</v>
      </c>
      <c r="J17" s="64">
        <f t="shared" si="11"/>
        <v>0</v>
      </c>
      <c r="K17" s="64">
        <f t="shared" si="12"/>
        <v>0</v>
      </c>
      <c r="L17" s="64">
        <f t="shared" si="13"/>
        <v>0</v>
      </c>
      <c r="M17" s="64">
        <f t="shared" si="14"/>
        <v>0</v>
      </c>
      <c r="N17" s="10"/>
    </row>
    <row r="18" spans="1:14" ht="17.25" hidden="1" thickBot="1">
      <c r="A18" s="3"/>
      <c r="B18" s="51"/>
      <c r="C18" s="56">
        <v>0</v>
      </c>
      <c r="D18" s="35">
        <v>0</v>
      </c>
      <c r="E18" s="35">
        <v>2024</v>
      </c>
      <c r="F18" s="35">
        <v>60</v>
      </c>
      <c r="G18" s="53">
        <v>0</v>
      </c>
      <c r="H18" s="62">
        <f t="shared" si="10"/>
        <v>2024</v>
      </c>
      <c r="I18" s="63">
        <v>0</v>
      </c>
      <c r="J18" s="64">
        <f t="shared" si="11"/>
        <v>0</v>
      </c>
      <c r="K18" s="64">
        <f t="shared" si="12"/>
        <v>0</v>
      </c>
      <c r="L18" s="64">
        <f t="shared" si="13"/>
        <v>0</v>
      </c>
      <c r="M18" s="64">
        <f t="shared" si="14"/>
        <v>0</v>
      </c>
      <c r="N18" s="10"/>
    </row>
    <row r="19" spans="1:14" ht="17.25" hidden="1" thickBot="1">
      <c r="B19" s="50"/>
      <c r="C19" s="56">
        <v>0</v>
      </c>
      <c r="D19" s="35">
        <v>0</v>
      </c>
      <c r="E19" s="35">
        <v>2024</v>
      </c>
      <c r="F19" s="35">
        <v>60</v>
      </c>
      <c r="G19" s="53">
        <v>0</v>
      </c>
      <c r="H19" s="62">
        <f t="shared" si="10"/>
        <v>2024</v>
      </c>
      <c r="I19" s="63">
        <v>0</v>
      </c>
      <c r="J19" s="64">
        <f t="shared" si="11"/>
        <v>0</v>
      </c>
      <c r="K19" s="64">
        <f t="shared" si="12"/>
        <v>0</v>
      </c>
      <c r="L19" s="64">
        <f t="shared" si="13"/>
        <v>0</v>
      </c>
      <c r="M19" s="64">
        <f t="shared" si="14"/>
        <v>0</v>
      </c>
      <c r="N19" s="10"/>
    </row>
    <row r="20" spans="1:14" ht="17.25" thickBot="1">
      <c r="A20" s="3"/>
      <c r="B20" s="51"/>
      <c r="C20" s="56">
        <v>0</v>
      </c>
      <c r="D20" s="35">
        <v>0</v>
      </c>
      <c r="E20" s="35">
        <v>2024</v>
      </c>
      <c r="F20" s="35">
        <v>50</v>
      </c>
      <c r="G20" s="53">
        <v>0</v>
      </c>
      <c r="H20" s="62">
        <f t="shared" si="10"/>
        <v>2024</v>
      </c>
      <c r="I20" s="63">
        <v>0</v>
      </c>
      <c r="J20" s="64">
        <f t="shared" si="11"/>
        <v>0</v>
      </c>
      <c r="K20" s="64">
        <f t="shared" si="12"/>
        <v>0</v>
      </c>
      <c r="L20" s="64">
        <f t="shared" si="13"/>
        <v>0</v>
      </c>
      <c r="M20" s="64">
        <f t="shared" si="14"/>
        <v>0</v>
      </c>
      <c r="N20" s="10"/>
    </row>
    <row r="21" spans="1:14" ht="17.25" thickBot="1">
      <c r="B21" s="50"/>
      <c r="C21" s="56">
        <v>0</v>
      </c>
      <c r="D21" s="35">
        <v>0</v>
      </c>
      <c r="E21" s="35">
        <v>2024</v>
      </c>
      <c r="F21" s="35">
        <v>50</v>
      </c>
      <c r="G21" s="53">
        <v>0</v>
      </c>
      <c r="H21" s="62">
        <f t="shared" si="10"/>
        <v>2024</v>
      </c>
      <c r="I21" s="63">
        <v>0</v>
      </c>
      <c r="J21" s="64">
        <f t="shared" si="11"/>
        <v>0</v>
      </c>
      <c r="K21" s="64">
        <f t="shared" si="12"/>
        <v>0</v>
      </c>
      <c r="L21" s="64">
        <f t="shared" si="13"/>
        <v>0</v>
      </c>
      <c r="M21" s="64">
        <f t="shared" si="14"/>
        <v>0</v>
      </c>
    </row>
    <row r="22" spans="1:14" ht="17.25" thickBot="1">
      <c r="A22" s="3"/>
      <c r="B22" s="51"/>
      <c r="C22" s="56">
        <v>0</v>
      </c>
      <c r="D22" s="35">
        <v>0</v>
      </c>
      <c r="E22" s="35">
        <v>2024</v>
      </c>
      <c r="F22" s="35">
        <v>50</v>
      </c>
      <c r="G22" s="53">
        <v>0</v>
      </c>
      <c r="H22" s="62">
        <f t="shared" si="10"/>
        <v>2024</v>
      </c>
      <c r="I22" s="63">
        <v>0</v>
      </c>
      <c r="J22" s="64">
        <f t="shared" si="11"/>
        <v>0</v>
      </c>
      <c r="K22" s="64">
        <f t="shared" si="12"/>
        <v>0</v>
      </c>
      <c r="L22" s="64">
        <f t="shared" si="13"/>
        <v>0</v>
      </c>
      <c r="M22" s="64">
        <f t="shared" si="14"/>
        <v>0</v>
      </c>
    </row>
    <row r="23" spans="1:14" ht="17.25" thickBot="1">
      <c r="A23" s="3"/>
      <c r="B23" s="52"/>
      <c r="C23" s="56">
        <v>0</v>
      </c>
      <c r="D23" s="35">
        <v>0</v>
      </c>
      <c r="E23" s="35">
        <v>2024</v>
      </c>
      <c r="F23" s="35">
        <v>50</v>
      </c>
      <c r="G23" s="53">
        <v>0</v>
      </c>
      <c r="H23" s="62">
        <f t="shared" si="10"/>
        <v>2024</v>
      </c>
      <c r="I23" s="63">
        <v>0</v>
      </c>
      <c r="J23" s="64">
        <f t="shared" si="11"/>
        <v>0</v>
      </c>
      <c r="K23" s="64">
        <f t="shared" si="12"/>
        <v>0</v>
      </c>
      <c r="L23" s="64">
        <f t="shared" si="13"/>
        <v>0</v>
      </c>
      <c r="M23" s="64">
        <f t="shared" si="14"/>
        <v>0</v>
      </c>
    </row>
    <row r="24" spans="1:14" ht="17.25" thickBot="1">
      <c r="B24" s="52"/>
      <c r="C24" s="56">
        <v>0</v>
      </c>
      <c r="D24" s="35">
        <v>0</v>
      </c>
      <c r="E24" s="35">
        <v>2024</v>
      </c>
      <c r="F24" s="35">
        <v>50</v>
      </c>
      <c r="G24" s="53">
        <v>0</v>
      </c>
      <c r="H24" s="62">
        <f t="shared" si="10"/>
        <v>2024</v>
      </c>
      <c r="I24" s="63">
        <v>0</v>
      </c>
      <c r="J24" s="64">
        <f t="shared" si="11"/>
        <v>0</v>
      </c>
      <c r="K24" s="64">
        <f t="shared" si="12"/>
        <v>0</v>
      </c>
      <c r="L24" s="64">
        <f t="shared" si="13"/>
        <v>0</v>
      </c>
      <c r="M24" s="64">
        <f t="shared" si="14"/>
        <v>0</v>
      </c>
    </row>
    <row r="25" spans="1:14" ht="17.25" thickBot="1">
      <c r="A25" s="3"/>
      <c r="B25" s="52"/>
      <c r="C25" s="56">
        <v>0</v>
      </c>
      <c r="D25" s="35">
        <v>0</v>
      </c>
      <c r="E25" s="35">
        <v>2024</v>
      </c>
      <c r="F25" s="35">
        <v>50</v>
      </c>
      <c r="G25" s="53">
        <v>0</v>
      </c>
      <c r="H25" s="62">
        <f t="shared" si="10"/>
        <v>2024</v>
      </c>
      <c r="I25" s="63">
        <v>0</v>
      </c>
      <c r="J25" s="64">
        <f t="shared" si="11"/>
        <v>0</v>
      </c>
      <c r="K25" s="64">
        <f t="shared" si="12"/>
        <v>0</v>
      </c>
      <c r="L25" s="64">
        <f t="shared" si="13"/>
        <v>0</v>
      </c>
      <c r="M25" s="64">
        <f t="shared" si="14"/>
        <v>0</v>
      </c>
    </row>
    <row r="26" spans="1:14" ht="17.25" thickBot="1">
      <c r="B26" s="52"/>
      <c r="C26" s="56">
        <v>0</v>
      </c>
      <c r="D26" s="35">
        <v>0</v>
      </c>
      <c r="E26" s="35">
        <v>2024</v>
      </c>
      <c r="F26" s="35">
        <v>50</v>
      </c>
      <c r="G26" s="53">
        <v>0</v>
      </c>
      <c r="H26" s="62">
        <f t="shared" si="10"/>
        <v>2024</v>
      </c>
      <c r="I26" s="63">
        <v>0</v>
      </c>
      <c r="J26" s="64">
        <f t="shared" si="11"/>
        <v>0</v>
      </c>
      <c r="K26" s="64">
        <f t="shared" si="12"/>
        <v>0</v>
      </c>
      <c r="L26" s="64">
        <f t="shared" si="13"/>
        <v>0</v>
      </c>
      <c r="M26" s="64">
        <f t="shared" si="14"/>
        <v>0</v>
      </c>
    </row>
    <row r="27" spans="1:14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2313615</v>
      </c>
      <c r="M27" s="15">
        <f>SUM(M7:M26)</f>
        <v>2313615</v>
      </c>
    </row>
    <row r="28" spans="1:14" hidden="1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>
      <c r="B35" s="2" t="s">
        <v>16</v>
      </c>
      <c r="C35" s="65">
        <f>C4</f>
        <v>1096200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>
      <c r="B36" s="2" t="s">
        <v>17</v>
      </c>
      <c r="C36" s="65">
        <f>L27</f>
        <v>2313615</v>
      </c>
      <c r="D36" s="74"/>
      <c r="E36" s="17"/>
      <c r="F36" s="80"/>
      <c r="G36" s="17"/>
      <c r="H36" s="18"/>
      <c r="I36" s="16"/>
      <c r="K36" s="18"/>
    </row>
    <row r="37" spans="2:15">
      <c r="B37" s="11" t="s">
        <v>12</v>
      </c>
      <c r="C37" s="65">
        <f>C35+C36</f>
        <v>3409815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>
      <c r="B38" s="11" t="s">
        <v>13</v>
      </c>
      <c r="C38" s="65">
        <f>ROUND((C37*0.95),0)</f>
        <v>3239324</v>
      </c>
      <c r="D38" s="30"/>
      <c r="E38" s="81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>
      <c r="B39" s="26" t="s">
        <v>11</v>
      </c>
      <c r="C39" s="65">
        <f>C37*0.8</f>
        <v>2727852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>
      <c r="B40" s="29"/>
      <c r="C40" s="65">
        <f>ROUNDUP(C39,0)</f>
        <v>2727852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>
      <c r="B42" s="11" t="s">
        <v>14</v>
      </c>
      <c r="C42" s="65">
        <f>ROUND((C37*0.8),0)</f>
        <v>2727852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>
      <c r="B44" s="26"/>
      <c r="C44" s="65" t="e">
        <f>ROUNDUP(C43,0)</f>
        <v>#REF!</v>
      </c>
      <c r="D44" s="30">
        <f>C46*0.85</f>
        <v>1671586.8374999999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>
      <c r="B46" s="11" t="s">
        <v>18</v>
      </c>
      <c r="C46" s="65">
        <f>M27*0.85</f>
        <v>1966572.75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5:14">
      <c r="E49" s="27"/>
      <c r="F49" s="37"/>
      <c r="G49" s="37"/>
      <c r="H49" s="37"/>
      <c r="I49" s="27"/>
      <c r="J49" s="37">
        <v>2200</v>
      </c>
      <c r="K49" s="40">
        <f>J49*10.764</f>
        <v>23680.799999999999</v>
      </c>
      <c r="L49" s="37"/>
      <c r="M49" s="39"/>
      <c r="N49" s="37"/>
    </row>
    <row r="50" spans="5:14">
      <c r="E50" s="78"/>
      <c r="F50" s="37"/>
      <c r="G50" s="37"/>
      <c r="H50" s="37"/>
      <c r="I50" s="27"/>
      <c r="J50" s="37">
        <v>3000</v>
      </c>
      <c r="K50" s="40">
        <f>J50*10.764</f>
        <v>32291.999999999996</v>
      </c>
      <c r="L50" s="37"/>
      <c r="M50" s="39"/>
      <c r="N50" s="37"/>
    </row>
    <row r="51" spans="5:14"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5:14"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5:14">
      <c r="E53" s="27">
        <v>2500</v>
      </c>
      <c r="F53" s="78">
        <f>E53*10.764</f>
        <v>26910</v>
      </c>
      <c r="G53" s="37"/>
      <c r="H53" s="37"/>
      <c r="I53" s="27"/>
      <c r="J53" s="37"/>
      <c r="K53" s="40"/>
      <c r="L53" s="37"/>
      <c r="M53" s="39"/>
      <c r="N53" s="37"/>
    </row>
    <row r="54" spans="5:14">
      <c r="E54" s="27">
        <v>2600</v>
      </c>
      <c r="F54" s="78">
        <f>E54*10.764</f>
        <v>27986.399999999998</v>
      </c>
      <c r="G54" s="37"/>
      <c r="H54" s="37"/>
      <c r="I54" s="27"/>
      <c r="J54" s="37"/>
      <c r="K54" s="40"/>
      <c r="L54" s="37"/>
      <c r="M54" s="39"/>
      <c r="N54" s="37"/>
    </row>
    <row r="55" spans="5:14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5:14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5:14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5:14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5:14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5:14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5:14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5:14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5:14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5:14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17:D20"/>
  <sheetViews>
    <sheetView workbookViewId="0">
      <selection activeCell="E20" sqref="E20"/>
    </sheetView>
  </sheetViews>
  <sheetFormatPr defaultRowHeight="15"/>
  <sheetData>
    <row r="17" spans="4:4">
      <c r="D17">
        <v>3900000</v>
      </c>
    </row>
    <row r="18" spans="4:4">
      <c r="D18">
        <v>104</v>
      </c>
    </row>
    <row r="19" spans="4:4">
      <c r="D19">
        <f>D17/D18</f>
        <v>37500</v>
      </c>
    </row>
    <row r="20" spans="4:4">
      <c r="D20">
        <f>D19/10.764</f>
        <v>3483.8350055741362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D24:F27"/>
  <sheetViews>
    <sheetView topLeftCell="A8" workbookViewId="0">
      <selection activeCell="D26" sqref="D26"/>
    </sheetView>
  </sheetViews>
  <sheetFormatPr defaultRowHeight="15"/>
  <cols>
    <col min="4" max="4" width="14.5703125" customWidth="1"/>
  </cols>
  <sheetData>
    <row r="24" spans="4:6">
      <c r="F24">
        <v>18000000</v>
      </c>
    </row>
    <row r="25" spans="4:6">
      <c r="F25">
        <v>244</v>
      </c>
    </row>
    <row r="26" spans="4:6">
      <c r="D26" s="77"/>
      <c r="F26">
        <f>F24/F25</f>
        <v>73770.491803278695</v>
      </c>
    </row>
    <row r="27" spans="4:6">
      <c r="F27">
        <f>F26/10.764</f>
        <v>6853.4459126048587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D5:E34"/>
  <sheetViews>
    <sheetView topLeftCell="A16" workbookViewId="0">
      <selection activeCell="H34" sqref="H34"/>
    </sheetView>
  </sheetViews>
  <sheetFormatPr defaultRowHeight="15"/>
  <sheetData>
    <row r="5" spans="4:5">
      <c r="D5">
        <v>270</v>
      </c>
    </row>
    <row r="6" spans="4:5">
      <c r="D6">
        <v>100</v>
      </c>
    </row>
    <row r="7" spans="4:5">
      <c r="D7">
        <v>49</v>
      </c>
    </row>
    <row r="8" spans="4:5">
      <c r="D8">
        <v>70</v>
      </c>
    </row>
    <row r="9" spans="4:5">
      <c r="D9">
        <v>120</v>
      </c>
    </row>
    <row r="10" spans="4:5">
      <c r="D10">
        <v>90</v>
      </c>
    </row>
    <row r="11" spans="4:5">
      <c r="D11">
        <f>SUM(D5:D10)</f>
        <v>699</v>
      </c>
      <c r="E11">
        <f>D11/10.764</f>
        <v>64.938684503901897</v>
      </c>
    </row>
    <row r="14" spans="4:5">
      <c r="D14">
        <v>225</v>
      </c>
    </row>
    <row r="15" spans="4:5">
      <c r="D15">
        <v>140</v>
      </c>
    </row>
    <row r="16" spans="4:5">
      <c r="D16">
        <v>150</v>
      </c>
    </row>
    <row r="17" spans="4:5">
      <c r="D17">
        <v>49</v>
      </c>
    </row>
    <row r="18" spans="4:5">
      <c r="D18">
        <v>90</v>
      </c>
    </row>
    <row r="19" spans="4:5">
      <c r="D19">
        <v>12</v>
      </c>
    </row>
    <row r="20" spans="4:5">
      <c r="D20">
        <v>30</v>
      </c>
    </row>
    <row r="21" spans="4:5">
      <c r="D21">
        <v>21</v>
      </c>
    </row>
    <row r="22" spans="4:5">
      <c r="D22">
        <v>70</v>
      </c>
    </row>
    <row r="23" spans="4:5">
      <c r="D23">
        <f>SUM(D14:D22)</f>
        <v>787</v>
      </c>
      <c r="E23">
        <f>D23/10.764</f>
        <v>73.114083983649209</v>
      </c>
    </row>
    <row r="27" spans="4:5">
      <c r="D27">
        <v>396</v>
      </c>
    </row>
    <row r="28" spans="4:5">
      <c r="D28">
        <v>389</v>
      </c>
    </row>
    <row r="29" spans="4:5">
      <c r="D29">
        <v>333</v>
      </c>
    </row>
    <row r="30" spans="4:5">
      <c r="D30">
        <v>324</v>
      </c>
    </row>
    <row r="31" spans="4:5">
      <c r="D31">
        <f>SUM(D27:D30)</f>
        <v>1442</v>
      </c>
      <c r="E31">
        <f>D31/10.764</f>
        <v>133.96506874767746</v>
      </c>
    </row>
    <row r="34" spans="4:5">
      <c r="D34">
        <v>220</v>
      </c>
      <c r="E34">
        <f>D34/10.764</f>
        <v>20.438498699368267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Calculation</vt:lpstr>
      <vt:lpstr>Listing1</vt:lpstr>
      <vt:lpstr>Listing2</vt:lpstr>
      <vt:lpstr>MB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2024-03-22T12:40:45Z</dcterms:modified>
</cp:coreProperties>
</file>