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Sheet1" sheetId="1" r:id="rId1"/>
    <sheet name="Sheet8" sheetId="8" r:id="rId2"/>
    <sheet name="Sheet6" sheetId="6" r:id="rId3"/>
    <sheet name="Sheet7" sheetId="7" r:id="rId4"/>
    <sheet name="Sheet5" sheetId="5" r:id="rId5"/>
    <sheet name="Sheet2" sheetId="2" r:id="rId6"/>
    <sheet name="Sheet3" sheetId="3" r:id="rId7"/>
    <sheet name="Sheet4" sheetId="4" r:id="rId8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21" i="1" l="1"/>
  <c r="J32" i="1"/>
  <c r="H31" i="1"/>
  <c r="L20" i="1"/>
  <c r="L16" i="1" l="1"/>
  <c r="D39" i="1"/>
  <c r="D40" i="1"/>
  <c r="B39" i="1"/>
  <c r="B40" i="1"/>
  <c r="D38" i="1"/>
  <c r="B38" i="1"/>
  <c r="D30" i="1"/>
  <c r="D31" i="1"/>
  <c r="B30" i="1"/>
  <c r="B31" i="1"/>
  <c r="L19" i="1"/>
  <c r="D29" i="1"/>
  <c r="O21" i="1"/>
  <c r="O15" i="1"/>
  <c r="B29" i="1"/>
  <c r="A35" i="1" l="1"/>
  <c r="J29" i="1"/>
  <c r="H30" i="1"/>
  <c r="H33" i="1" s="1"/>
  <c r="C34" i="1"/>
  <c r="A34" i="1"/>
  <c r="F14" i="1"/>
  <c r="F15" i="1"/>
  <c r="F16" i="1"/>
  <c r="F17" i="1"/>
  <c r="F18" i="1"/>
  <c r="F19" i="1"/>
  <c r="E14" i="1"/>
  <c r="E15" i="1"/>
  <c r="E16" i="1"/>
  <c r="E17" i="1"/>
  <c r="E18" i="1"/>
  <c r="E19" i="1"/>
  <c r="A5" i="1"/>
  <c r="C26" i="1"/>
  <c r="P2" i="1"/>
  <c r="M5" i="1"/>
  <c r="O5" i="1"/>
  <c r="O6" i="1" s="1"/>
  <c r="O8" i="1" s="1"/>
  <c r="P8" i="1" s="1"/>
  <c r="F13" i="1"/>
  <c r="E13" i="1"/>
  <c r="B2" i="1"/>
  <c r="I2" i="1"/>
  <c r="I3" i="1" s="1"/>
  <c r="H3" i="1"/>
  <c r="L8" i="1"/>
  <c r="L9" i="1" s="1"/>
  <c r="L6" i="1"/>
  <c r="L4" i="1"/>
  <c r="L3" i="1"/>
  <c r="L12" i="1" s="1"/>
  <c r="L10" i="1" l="1"/>
  <c r="L11" i="1" s="1"/>
  <c r="L13" i="1"/>
  <c r="Q15" i="1" l="1"/>
  <c r="L18" i="1"/>
  <c r="C6" i="1"/>
  <c r="L17" i="1" l="1"/>
</calcChain>
</file>

<file path=xl/sharedStrings.xml><?xml version="1.0" encoding="utf-8"?>
<sst xmlns="http://schemas.openxmlformats.org/spreadsheetml/2006/main" count="32" uniqueCount="30">
  <si>
    <t>14.03.2024</t>
  </si>
  <si>
    <t>BU</t>
  </si>
  <si>
    <t>OC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</si>
  <si>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</si>
  <si>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</si>
  <si>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</si>
  <si>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</si>
  <si>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</si>
  <si>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</si>
  <si>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</si>
  <si>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</si>
  <si>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</si>
  <si>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</si>
  <si>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</si>
  <si>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Area</t>
  </si>
  <si>
    <t>Value / RV</t>
  </si>
  <si>
    <t>RV</t>
  </si>
  <si>
    <t>DV</t>
  </si>
  <si>
    <t>IV</t>
  </si>
  <si>
    <t>Rental Value</t>
  </si>
  <si>
    <t>Guideline Rate</t>
  </si>
  <si>
    <t>CA</t>
  </si>
  <si>
    <t>BA</t>
  </si>
  <si>
    <t>SA</t>
  </si>
  <si>
    <t>Value</t>
  </si>
  <si>
    <t>ROC</t>
  </si>
  <si>
    <t>ROB</t>
  </si>
  <si>
    <t>ROS</t>
  </si>
  <si>
    <t>Sold out</t>
  </si>
  <si>
    <t>Carpet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</si>
</sst>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 * #,##0.00_ ;_ * \-#,##0.00_ ;_ * &quot;-&quot;??_ ;_ @_ "/>
    <numFmt numFmtId="164" formatCode="_ * #,##0_ ;_ * \-#,##0_ ;_ * &quot;-&quot;??_ ;_ @_ 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 Narrow"/>
      <family val="2"/>
    </font>
    <font>
      <sz val="1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9">
    <xf numFmtId="0" fontId="0" fillId="0" borderId="0" xfId="0"/>
    <xf numFmtId="0" fontId="3" fillId="0" borderId="1" xfId="0" applyFont="1" applyBorder="1"/>
    <xf numFmtId="43" fontId="4" fillId="0" borderId="1" xfId="1" applyFont="1" applyFill="1" applyBorder="1"/>
    <xf numFmtId="0" fontId="3" fillId="0" borderId="1" xfId="0" applyFont="1" applyBorder="1" applyAlignment="1">
      <alignment wrapText="1"/>
    </xf>
    <xf numFmtId="0" fontId="4" fillId="0" borderId="1" xfId="0" applyFont="1" applyBorder="1"/>
    <xf numFmtId="10" fontId="4" fillId="0" borderId="1" xfId="0" applyNumberFormat="1" applyFont="1" applyBorder="1"/>
    <xf numFmtId="0" fontId="3" fillId="2" borderId="1" xfId="0" applyFont="1" applyFill="1" applyBorder="1"/>
    <xf numFmtId="0" fontId="4" fillId="2" borderId="1" xfId="0" applyFont="1" applyFill="1" applyBorder="1"/>
    <xf numFmtId="43" fontId="4" fillId="2" borderId="1" xfId="0" applyNumberFormat="1" applyFont="1" applyFill="1" applyBorder="1"/>
    <xf numFmtId="0" fontId="3" fillId="0" borderId="1" xfId="0" applyFont="1" applyFill="1" applyBorder="1"/>
    <xf numFmtId="43" fontId="4" fillId="0" borderId="1" xfId="0" applyNumberFormat="1" applyFont="1" applyFill="1" applyBorder="1"/>
    <xf numFmtId="0" fontId="4" fillId="0" borderId="1" xfId="0" applyFont="1" applyFill="1" applyBorder="1"/>
    <xf numFmtId="0" fontId="3" fillId="0" borderId="2" xfId="0" applyFont="1" applyFill="1" applyBorder="1"/>
    <xf numFmtId="43" fontId="3" fillId="0" borderId="0" xfId="1" applyFont="1" applyFill="1"/>
    <xf numFmtId="0" fontId="2" fillId="0" borderId="0" xfId="0" applyFont="1"/>
    <xf numFmtId="43" fontId="0" fillId="0" borderId="0" xfId="1" applyFont="1"/>
    <xf numFmtId="43" fontId="2" fillId="0" borderId="0" xfId="1" applyFont="1"/>
    <xf numFmtId="164" fontId="0" fillId="0" borderId="0" xfId="1" applyNumberFormat="1" applyFont="1"/>
    <xf numFmtId="43" fontId="0" fillId="0" borderId="0" xfId="0" applyNumberForma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4</xdr:row>
      <xdr:rowOff>0</xdr:rowOff>
    </xdr:from>
    <xdr:to>
      <xdr:col>30</xdr:col>
      <xdr:colOff>607695</xdr:colOff>
      <xdr:row>48</xdr:row>
      <xdr:rowOff>189428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762000"/>
          <a:ext cx="15238095" cy="85714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607695</xdr:colOff>
      <xdr:row>44</xdr:row>
      <xdr:rowOff>189428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238095" cy="85714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607695</xdr:colOff>
      <xdr:row>44</xdr:row>
      <xdr:rowOff>189428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238095" cy="85714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607695</xdr:colOff>
      <xdr:row>44</xdr:row>
      <xdr:rowOff>189428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238095" cy="85714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22</xdr:row>
      <xdr:rowOff>0</xdr:rowOff>
    </xdr:from>
    <xdr:to>
      <xdr:col>24</xdr:col>
      <xdr:colOff>607695</xdr:colOff>
      <xdr:row>66</xdr:row>
      <xdr:rowOff>189428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1910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267758</xdr:colOff>
      <xdr:row>30</xdr:row>
      <xdr:rowOff>86535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7582958" cy="580153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607695</xdr:colOff>
      <xdr:row>44</xdr:row>
      <xdr:rowOff>189428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238095" cy="85714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364043</xdr:colOff>
      <xdr:row>37</xdr:row>
      <xdr:rowOff>67668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994443" cy="71161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0"/>
  <sheetViews>
    <sheetView tabSelected="1" topLeftCell="A16" workbookViewId="0">
      <selection activeCell="B29" sqref="B29"/>
    </sheetView>
  </sheetViews>
  <sheetFormatPr defaultRowHeight="15" x14ac:dyDescent="0.25"/>
  <cols>
    <col min="1" max="1" width="14.42578125" bestFit="1" customWidth="1"/>
    <col min="2" max="2" width="9.28515625" bestFit="1" customWidth="1"/>
    <col min="3" max="3" width="14.28515625" bestFit="1" customWidth="1"/>
    <col min="4" max="4" width="14.42578125" bestFit="1" customWidth="1"/>
    <col min="5" max="6" width="10" bestFit="1" customWidth="1"/>
    <col min="9" max="9" width="10.140625" bestFit="1" customWidth="1"/>
    <col min="10" max="10" width="14.28515625" bestFit="1" customWidth="1"/>
    <col min="11" max="11" width="19.5703125" bestFit="1" customWidth="1"/>
    <col min="12" max="12" width="13.7109375" bestFit="1" customWidth="1"/>
    <col min="13" max="13" width="10" bestFit="1" customWidth="1"/>
    <col min="14" max="14" width="14.28515625" bestFit="1" customWidth="1"/>
    <col min="15" max="15" width="11.5703125" bestFit="1" customWidth="1"/>
    <col min="16" max="16" width="10" bestFit="1" customWidth="1"/>
    <col min="17" max="17" width="13.42578125" bestFit="1" customWidth="1"/>
  </cols>
  <sheetData>
    <row r="1" spans="1:17" ht="16.5" x14ac:dyDescent="0.3">
      <c r="A1" t="s">
        <v>0</v>
      </c>
      <c r="H1">
        <v>2024</v>
      </c>
      <c r="I1">
        <v>30250</v>
      </c>
      <c r="K1" s="1" t="s">
        <v>3</v>
      </c>
      <c r="L1" s="2">
        <v>24000</v>
      </c>
    </row>
    <row r="2" spans="1:17" ht="82.5" x14ac:dyDescent="0.3">
      <c r="A2" s="15">
        <v>29000000</v>
      </c>
      <c r="B2">
        <f>A2/1500</f>
        <v>19333.333333333332</v>
      </c>
      <c r="C2" s="18"/>
      <c r="H2">
        <v>2008</v>
      </c>
      <c r="I2">
        <f>I1/100*105</f>
        <v>31762.5</v>
      </c>
      <c r="K2" s="3" t="s">
        <v>4</v>
      </c>
      <c r="L2" s="2">
        <v>2900</v>
      </c>
      <c r="O2" s="15">
        <v>219910</v>
      </c>
      <c r="P2" s="17">
        <f>O2/10.764</f>
        <v>20430.137495354888</v>
      </c>
      <c r="Q2" s="15"/>
    </row>
    <row r="3" spans="1:17" ht="16.5" x14ac:dyDescent="0.3">
      <c r="A3" s="15">
        <v>1450000</v>
      </c>
      <c r="H3">
        <f>H1-H2</f>
        <v>16</v>
      </c>
      <c r="I3">
        <f>I2/10.764</f>
        <v>2950.8082497212936</v>
      </c>
      <c r="K3" s="1" t="s">
        <v>5</v>
      </c>
      <c r="L3" s="2">
        <f>L1-L2</f>
        <v>21100</v>
      </c>
      <c r="O3" s="15">
        <v>93190</v>
      </c>
      <c r="P3" s="17"/>
      <c r="Q3" s="15"/>
    </row>
    <row r="4" spans="1:17" ht="16.5" x14ac:dyDescent="0.3">
      <c r="A4" s="15">
        <v>30000</v>
      </c>
      <c r="K4" s="1" t="s">
        <v>6</v>
      </c>
      <c r="L4" s="2">
        <f>L2*1</f>
        <v>2900</v>
      </c>
      <c r="O4" s="15"/>
      <c r="P4" s="17"/>
      <c r="Q4" s="15"/>
    </row>
    <row r="5" spans="1:17" ht="16.5" x14ac:dyDescent="0.3">
      <c r="A5" s="15">
        <f>SUM(A2:A4)</f>
        <v>30480000</v>
      </c>
      <c r="K5" s="1" t="s">
        <v>7</v>
      </c>
      <c r="L5" s="4">
        <v>16</v>
      </c>
      <c r="M5">
        <f>100-L5</f>
        <v>84</v>
      </c>
      <c r="O5" s="15">
        <f>O2-O3</f>
        <v>126720</v>
      </c>
      <c r="P5" s="17"/>
      <c r="Q5" s="15"/>
    </row>
    <row r="6" spans="1:17" ht="16.5" x14ac:dyDescent="0.3">
      <c r="A6" t="s">
        <v>1</v>
      </c>
      <c r="B6">
        <v>139.41</v>
      </c>
      <c r="C6">
        <f>B6*10.764</f>
        <v>1500.6092399999998</v>
      </c>
      <c r="D6">
        <v>1500</v>
      </c>
      <c r="K6" s="1" t="s">
        <v>8</v>
      </c>
      <c r="L6" s="4">
        <f>L7-L5</f>
        <v>44</v>
      </c>
      <c r="O6" s="15">
        <f>O5*84%</f>
        <v>106444.8</v>
      </c>
      <c r="P6" s="17"/>
      <c r="Q6" s="15"/>
    </row>
    <row r="7" spans="1:17" ht="16.5" x14ac:dyDescent="0.3">
      <c r="K7" s="1" t="s">
        <v>9</v>
      </c>
      <c r="L7" s="4">
        <v>60</v>
      </c>
      <c r="O7" s="15"/>
      <c r="P7" s="17"/>
      <c r="Q7" s="15"/>
    </row>
    <row r="8" spans="1:17" ht="49.5" x14ac:dyDescent="0.3">
      <c r="K8" s="3" t="s">
        <v>10</v>
      </c>
      <c r="L8" s="4">
        <f>90*L5/L7</f>
        <v>24</v>
      </c>
      <c r="O8" s="17">
        <f>O6+O3</f>
        <v>199634.8</v>
      </c>
      <c r="P8" s="17">
        <f>O8/10.764</f>
        <v>18546.525455221108</v>
      </c>
      <c r="Q8" s="15"/>
    </row>
    <row r="9" spans="1:17" ht="16.5" x14ac:dyDescent="0.3">
      <c r="A9" t="s">
        <v>2</v>
      </c>
      <c r="B9">
        <v>2008</v>
      </c>
      <c r="K9" s="1"/>
      <c r="L9" s="5">
        <f>L8%</f>
        <v>0.24</v>
      </c>
    </row>
    <row r="10" spans="1:17" ht="16.5" x14ac:dyDescent="0.3">
      <c r="K10" s="1" t="s">
        <v>11</v>
      </c>
      <c r="L10" s="2">
        <f>L4*L9</f>
        <v>696</v>
      </c>
    </row>
    <row r="11" spans="1:17" ht="16.5" x14ac:dyDescent="0.3">
      <c r="K11" s="1" t="s">
        <v>12</v>
      </c>
      <c r="L11" s="2">
        <f>L4-L10</f>
        <v>2204</v>
      </c>
    </row>
    <row r="12" spans="1:17" ht="16.5" x14ac:dyDescent="0.3">
      <c r="A12" t="s">
        <v>21</v>
      </c>
      <c r="B12" t="s">
        <v>22</v>
      </c>
      <c r="C12" t="s">
        <v>23</v>
      </c>
      <c r="D12" t="s">
        <v>24</v>
      </c>
      <c r="E12" t="s">
        <v>25</v>
      </c>
      <c r="F12" t="s">
        <v>26</v>
      </c>
      <c r="G12" t="s">
        <v>27</v>
      </c>
      <c r="K12" s="1" t="s">
        <v>5</v>
      </c>
      <c r="L12" s="2">
        <f>L3</f>
        <v>21100</v>
      </c>
    </row>
    <row r="13" spans="1:17" ht="16.5" x14ac:dyDescent="0.3">
      <c r="A13">
        <v>800</v>
      </c>
      <c r="B13">
        <v>1190</v>
      </c>
      <c r="D13" s="15">
        <v>26500000</v>
      </c>
      <c r="E13" s="15">
        <f>D13/A13</f>
        <v>33125</v>
      </c>
      <c r="F13" s="15">
        <f>D13/B13</f>
        <v>22268.907563025212</v>
      </c>
      <c r="G13" s="15"/>
      <c r="H13" s="15"/>
      <c r="I13" s="15"/>
      <c r="K13" s="1" t="s">
        <v>13</v>
      </c>
      <c r="L13" s="2">
        <f>L12+L11</f>
        <v>23304</v>
      </c>
      <c r="M13" s="18"/>
    </row>
    <row r="14" spans="1:17" ht="16.5" x14ac:dyDescent="0.3">
      <c r="A14">
        <v>735</v>
      </c>
      <c r="D14" s="15">
        <v>24500000</v>
      </c>
      <c r="E14" s="15">
        <f t="shared" ref="E14:E19" si="0">D14/A14</f>
        <v>33333.333333333336</v>
      </c>
      <c r="F14" s="15" t="e">
        <f t="shared" ref="F14:F19" si="1">D14/B14</f>
        <v>#DIV/0!</v>
      </c>
      <c r="G14" s="15"/>
      <c r="H14" s="15"/>
      <c r="I14" s="15"/>
      <c r="K14" s="1"/>
      <c r="L14" s="4"/>
    </row>
    <row r="15" spans="1:17" ht="16.5" x14ac:dyDescent="0.3">
      <c r="A15" s="14"/>
      <c r="B15" s="14">
        <v>1181</v>
      </c>
      <c r="C15" s="14"/>
      <c r="D15" s="16">
        <v>35000000</v>
      </c>
      <c r="E15" s="15" t="e">
        <f t="shared" si="0"/>
        <v>#DIV/0!</v>
      </c>
      <c r="F15" s="15">
        <f t="shared" si="1"/>
        <v>29635.901778154108</v>
      </c>
      <c r="G15" s="16"/>
      <c r="H15" s="16" t="s">
        <v>28</v>
      </c>
      <c r="I15" s="15"/>
      <c r="K15" s="6" t="s">
        <v>14</v>
      </c>
      <c r="L15" s="7">
        <v>1500</v>
      </c>
      <c r="N15" s="15">
        <v>28527375</v>
      </c>
      <c r="O15" s="15">
        <f>N15/L15</f>
        <v>19018.25</v>
      </c>
      <c r="Q15" s="18">
        <f>L16-A5</f>
        <v>4476000</v>
      </c>
    </row>
    <row r="16" spans="1:17" ht="16.5" x14ac:dyDescent="0.3">
      <c r="D16" s="15"/>
      <c r="E16" s="15" t="e">
        <f t="shared" si="0"/>
        <v>#DIV/0!</v>
      </c>
      <c r="F16" s="15" t="e">
        <f t="shared" si="1"/>
        <v>#DIV/0!</v>
      </c>
      <c r="G16" s="15"/>
      <c r="H16" s="15"/>
      <c r="I16" s="15"/>
      <c r="K16" s="6" t="s">
        <v>15</v>
      </c>
      <c r="L16" s="8">
        <f>L13*L15</f>
        <v>34956000</v>
      </c>
      <c r="N16" s="18"/>
    </row>
    <row r="17" spans="1:15" ht="16.5" x14ac:dyDescent="0.3">
      <c r="A17">
        <v>1803</v>
      </c>
      <c r="D17" s="15">
        <v>65900000</v>
      </c>
      <c r="E17" s="15">
        <f t="shared" si="0"/>
        <v>36550.194120909597</v>
      </c>
      <c r="F17" s="15" t="e">
        <f t="shared" si="1"/>
        <v>#DIV/0!</v>
      </c>
      <c r="G17" s="15"/>
      <c r="H17" s="15"/>
      <c r="I17" s="15"/>
      <c r="K17" s="9" t="s">
        <v>16</v>
      </c>
      <c r="L17" s="10">
        <f>L16*90%</f>
        <v>31460400</v>
      </c>
    </row>
    <row r="18" spans="1:15" ht="16.5" x14ac:dyDescent="0.3">
      <c r="B18" s="14">
        <v>1350</v>
      </c>
      <c r="C18" s="14"/>
      <c r="D18" s="16">
        <v>30400000</v>
      </c>
      <c r="E18" s="16" t="e">
        <f t="shared" si="0"/>
        <v>#DIV/0!</v>
      </c>
      <c r="F18" s="16">
        <f t="shared" si="1"/>
        <v>22518.518518518518</v>
      </c>
      <c r="G18" s="16"/>
      <c r="H18" s="16" t="s">
        <v>28</v>
      </c>
      <c r="I18" s="15"/>
      <c r="K18" s="9" t="s">
        <v>17</v>
      </c>
      <c r="L18" s="10">
        <f>L16*80%</f>
        <v>27964800</v>
      </c>
    </row>
    <row r="19" spans="1:15" ht="16.5" x14ac:dyDescent="0.3">
      <c r="A19">
        <v>750</v>
      </c>
      <c r="B19">
        <v>1050</v>
      </c>
      <c r="D19" s="15">
        <v>27500000</v>
      </c>
      <c r="E19" s="15">
        <f t="shared" si="0"/>
        <v>36666.666666666664</v>
      </c>
      <c r="F19" s="15">
        <f t="shared" si="1"/>
        <v>26190.476190476191</v>
      </c>
      <c r="I19" s="15"/>
      <c r="K19" s="9" t="s">
        <v>18</v>
      </c>
      <c r="L19" s="10">
        <f>L15*L2</f>
        <v>4350000</v>
      </c>
    </row>
    <row r="20" spans="1:15" ht="16.5" x14ac:dyDescent="0.3">
      <c r="E20" s="15"/>
      <c r="F20" s="15"/>
      <c r="K20" s="11" t="s">
        <v>19</v>
      </c>
      <c r="L20" s="10">
        <f>L16*0.025/12</f>
        <v>72825</v>
      </c>
      <c r="O20" s="15">
        <v>30000</v>
      </c>
    </row>
    <row r="21" spans="1:15" ht="16.5" x14ac:dyDescent="0.3">
      <c r="E21" s="15"/>
      <c r="F21" s="15"/>
      <c r="K21" s="12" t="s">
        <v>20</v>
      </c>
      <c r="L21" s="13">
        <f>1500*18547</f>
        <v>27820500</v>
      </c>
      <c r="O21" s="15">
        <f>O20/1.2</f>
        <v>25000</v>
      </c>
    </row>
    <row r="22" spans="1:15" x14ac:dyDescent="0.25">
      <c r="E22" s="15"/>
      <c r="F22" s="15"/>
    </row>
    <row r="23" spans="1:15" x14ac:dyDescent="0.25">
      <c r="E23" s="15"/>
      <c r="F23" s="15"/>
    </row>
    <row r="25" spans="1:15" x14ac:dyDescent="0.25">
      <c r="A25" t="s">
        <v>29</v>
      </c>
    </row>
    <row r="26" spans="1:15" x14ac:dyDescent="0.25">
      <c r="A26">
        <v>1050</v>
      </c>
      <c r="B26">
        <v>19610000</v>
      </c>
      <c r="C26">
        <f>B26/A26</f>
        <v>18676.190476190477</v>
      </c>
    </row>
    <row r="29" spans="1:15" x14ac:dyDescent="0.25">
      <c r="A29" s="16">
        <v>128.25</v>
      </c>
      <c r="B29" s="16">
        <f>A29*10.764</f>
        <v>1380.4829999999999</v>
      </c>
      <c r="C29" s="16">
        <v>33000000</v>
      </c>
      <c r="D29" s="16">
        <f>C29/B29</f>
        <v>23904.676841366392</v>
      </c>
      <c r="H29">
        <v>1167</v>
      </c>
      <c r="I29" s="15">
        <v>44000</v>
      </c>
      <c r="J29" s="15">
        <f>I29*H29</f>
        <v>51348000</v>
      </c>
    </row>
    <row r="30" spans="1:15" x14ac:dyDescent="0.25">
      <c r="A30">
        <v>105.01</v>
      </c>
      <c r="B30" s="16">
        <f t="shared" ref="B30:B31" si="2">A30*10.764</f>
        <v>1130.32764</v>
      </c>
      <c r="C30">
        <v>24500000</v>
      </c>
      <c r="D30" s="16">
        <f t="shared" ref="D30:D31" si="3">C30/B30</f>
        <v>21675.131292020782</v>
      </c>
      <c r="H30">
        <f>H29*1.2</f>
        <v>1400.3999999999999</v>
      </c>
    </row>
    <row r="31" spans="1:15" x14ac:dyDescent="0.25">
      <c r="B31" s="16">
        <f t="shared" si="2"/>
        <v>0</v>
      </c>
      <c r="D31" s="16" t="e">
        <f t="shared" si="3"/>
        <v>#DIV/0!</v>
      </c>
      <c r="H31">
        <f>H30*1.2</f>
        <v>1680.4799999999998</v>
      </c>
    </row>
    <row r="32" spans="1:15" x14ac:dyDescent="0.25">
      <c r="H32">
        <v>30000</v>
      </c>
      <c r="J32">
        <f>1500/1167</f>
        <v>1.2853470437017995</v>
      </c>
    </row>
    <row r="33" spans="1:8" x14ac:dyDescent="0.25">
      <c r="A33">
        <v>44000</v>
      </c>
      <c r="H33">
        <f>H32*H31</f>
        <v>50414399.999999993</v>
      </c>
    </row>
    <row r="34" spans="1:8" x14ac:dyDescent="0.25">
      <c r="A34">
        <f>A33/1.2</f>
        <v>36666.666666666672</v>
      </c>
      <c r="B34">
        <v>1500</v>
      </c>
      <c r="C34">
        <f>B34*A34</f>
        <v>55000000.000000007</v>
      </c>
    </row>
    <row r="35" spans="1:8" x14ac:dyDescent="0.25">
      <c r="A35">
        <f>A34/1.2</f>
        <v>30555.555555555562</v>
      </c>
    </row>
    <row r="38" spans="1:8" x14ac:dyDescent="0.25">
      <c r="A38">
        <v>113.75</v>
      </c>
      <c r="B38">
        <f>A38*10.764</f>
        <v>1224.405</v>
      </c>
      <c r="C38">
        <v>26100000</v>
      </c>
      <c r="D38">
        <f>C38/B38</f>
        <v>21316.476165974495</v>
      </c>
    </row>
    <row r="39" spans="1:8" x14ac:dyDescent="0.25">
      <c r="A39">
        <v>159</v>
      </c>
      <c r="B39">
        <f t="shared" ref="B39:B40" si="4">A39*10.764</f>
        <v>1711.4759999999999</v>
      </c>
      <c r="C39">
        <v>33300000</v>
      </c>
      <c r="D39">
        <f>C39/B39</f>
        <v>19456.889842451779</v>
      </c>
    </row>
    <row r="40" spans="1:8" x14ac:dyDescent="0.25">
      <c r="B40">
        <f t="shared" si="4"/>
        <v>0</v>
      </c>
      <c r="D40" t="e">
        <f t="shared" ref="D40" si="5">C40/B40</f>
        <v>#DIV/0!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G5" sqref="G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9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70" zoomScaleNormal="7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Sheet8</vt:lpstr>
      <vt:lpstr>Sheet6</vt:lpstr>
      <vt:lpstr>Sheet7</vt:lpstr>
      <vt:lpstr>Sheet5</vt:lpstr>
      <vt:lpstr>Sheet2</vt:lpstr>
      <vt:lpstr>Sheet3</vt:lpstr>
      <vt:lpstr>Sheet4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2024-03-29T19:04:12Z</dcterms:modified>
</cp:coreProperties>
</file>