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3F6C61A2-FC3C-448C-B481-B04635D722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5" l="1"/>
  <c r="D39" i="5"/>
  <c r="D33" i="5"/>
  <c r="D32" i="5"/>
  <c r="K12" i="5"/>
  <c r="K11" i="5"/>
  <c r="K9" i="5"/>
  <c r="I11" i="5"/>
  <c r="I9" i="5"/>
  <c r="B9" i="5"/>
  <c r="J9" i="5"/>
  <c r="J4" i="5"/>
  <c r="I32" i="5" l="1"/>
  <c r="G40" i="5"/>
  <c r="M40" i="5"/>
  <c r="G39" i="5"/>
  <c r="I36" i="5"/>
  <c r="J44" i="5"/>
  <c r="K44" i="5" s="1"/>
  <c r="G44" i="5"/>
  <c r="K43" i="5"/>
  <c r="J43" i="5"/>
  <c r="G43" i="5"/>
  <c r="L9" i="5"/>
  <c r="I33" i="5"/>
  <c r="B19" i="5" l="1"/>
  <c r="I35" i="5"/>
  <c r="I34" i="5"/>
  <c r="J42" i="5"/>
  <c r="K42" i="5" s="1"/>
  <c r="G42" i="5"/>
  <c r="J41" i="5"/>
  <c r="G41" i="5"/>
  <c r="J40" i="5"/>
  <c r="L40" i="5" s="1"/>
  <c r="J39" i="5"/>
  <c r="H37" i="5"/>
  <c r="G37" i="5"/>
  <c r="H36" i="5"/>
  <c r="G36" i="5"/>
  <c r="H35" i="5"/>
  <c r="G35" i="5"/>
  <c r="H34" i="5"/>
  <c r="G34" i="5"/>
  <c r="G33" i="5"/>
  <c r="H33" i="5" s="1"/>
  <c r="H32" i="5"/>
  <c r="G32" i="5"/>
  <c r="K6" i="5"/>
  <c r="L6" i="5" s="1"/>
  <c r="B12" i="5"/>
  <c r="B7" i="5"/>
  <c r="K39" i="5" l="1"/>
  <c r="B8" i="5"/>
  <c r="B13" i="5"/>
  <c r="B14" i="5" s="1"/>
  <c r="B15" i="5" s="1"/>
  <c r="B20" i="5" s="1"/>
  <c r="K41" i="5"/>
  <c r="L41" i="5"/>
  <c r="K40" i="5"/>
  <c r="B25" i="5" l="1"/>
  <c r="B23" i="5"/>
  <c r="B21" i="5"/>
  <c r="B22" i="5"/>
</calcChain>
</file>

<file path=xl/sharedStrings.xml><?xml version="1.0" encoding="utf-8"?>
<sst xmlns="http://schemas.openxmlformats.org/spreadsheetml/2006/main" count="26" uniqueCount="26">
  <si>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</si>
  <si>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</si>
  <si>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</si>
  <si>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</si>
  <si>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</si>
  <si>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</si>
  <si>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</si>
  <si>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</si>
  <si>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</si>
  <si>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</si>
  <si>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</si>
  <si>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</si>
  <si>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</si>
  <si>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</si>
  <si>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</si>
  <si>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</si>
  <si>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</si>
  <si>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</si>
  <si>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</si>
  <si>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</si>
  <si>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</si>
  <si>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Igr</t>
  </si>
  <si>
    <t>Rate</t>
  </si>
  <si>
    <t>Built up area</t>
  </si>
  <si>
    <t>Carpet</t>
  </si>
  <si>
    <t>Measurement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</si>
</sst>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43" fontId="0" fillId="0" borderId="0" xfId="0" applyNumberFormat="1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0" fillId="2" borderId="1" xfId="0" applyFill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3" borderId="1" xfId="0" applyFont="1" applyFill="1" applyBorder="1"/>
    <xf numFmtId="43" fontId="3" fillId="3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0" fontId="0" fillId="0" borderId="1" xfId="0" applyNumberFormat="1" applyBorder="1"/>
    <xf numFmtId="43" fontId="3" fillId="0" borderId="1" xfId="0" applyNumberFormat="1" applyFont="1" applyBorder="1"/>
    <xf numFmtId="0" fontId="0" fillId="0" borderId="2" xfId="0" applyBorder="1"/>
    <xf numFmtId="0" fontId="5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595940</xdr:colOff>
      <xdr:row>30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44E112-D0DC-4404-982A-5920ED10F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63140" cy="585787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31</xdr:col>
      <xdr:colOff>440083</xdr:colOff>
      <xdr:row>30</xdr:row>
      <xdr:rowOff>96034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C4C263-9066-44E0-A2BD-89B5DD6D5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400" y="190500"/>
          <a:ext cx="13851283" cy="56205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411249</xdr:colOff>
      <xdr:row>44</xdr:row>
      <xdr:rowOff>163118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235C02-CED4-4E9C-A627-F165C832E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93649" cy="8545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230249</xdr:colOff>
      <xdr:row>47</xdr:row>
      <xdr:rowOff>96513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90D19B-9E06-4BF4-8BEE-1779727FB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2649" cy="90500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468407</xdr:colOff>
      <xdr:row>44</xdr:row>
      <xdr:rowOff>105960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6497B7-89AF-4FCE-B003-60AA8B248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50807" cy="8487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3:M44"/>
  <sheetViews>
    <sheetView tabSelected="1" workbookViewId="0">
      <selection activeCell="D39" sqref="D39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14.28515625" bestFit="1" customWidth="1"/>
    <col min="7" max="7" width="13.85546875" bestFit="1" customWidth="1"/>
    <col min="10" max="10" width="12.140625" bestFit="1" customWidth="1"/>
    <col min="12" max="12" width="10" bestFit="1" customWidth="1"/>
  </cols>
  <sheetData>
    <row r="3" spans="1:12" x14ac:dyDescent="0.25">
      <c r="A3" s="3"/>
      <c r="B3" s="3"/>
      <c r="C3" s="3"/>
      <c r="D3" s="16"/>
    </row>
    <row r="4" spans="1:12" ht="16.5" x14ac:dyDescent="0.3">
      <c r="A4" s="14"/>
      <c r="B4" s="15"/>
      <c r="C4" s="17"/>
      <c r="D4" s="17"/>
      <c r="J4">
        <f>2024-38</f>
        <v>1986</v>
      </c>
    </row>
    <row r="5" spans="1:12" ht="16.5" x14ac:dyDescent="0.3">
      <c r="A5" s="4" t="s">
        <v>4</v>
      </c>
      <c r="B5" s="4">
        <v>2024</v>
      </c>
      <c r="C5" s="4"/>
      <c r="D5" s="3"/>
      <c r="I5" s="3" t="s">
        <v>1</v>
      </c>
      <c r="J5" s="3"/>
      <c r="K5" s="3"/>
      <c r="L5" s="3"/>
    </row>
    <row r="6" spans="1:12" ht="16.5" x14ac:dyDescent="0.3">
      <c r="A6" s="4" t="s">
        <v>5</v>
      </c>
      <c r="B6" s="4">
        <v>2004</v>
      </c>
      <c r="C6" s="4"/>
      <c r="D6" s="3"/>
      <c r="I6" s="3">
        <v>2004</v>
      </c>
      <c r="J6" s="3">
        <v>2024</v>
      </c>
      <c r="K6" s="3">
        <f>J6-I6</f>
        <v>20</v>
      </c>
      <c r="L6" s="3">
        <f>K6-60</f>
        <v>-40</v>
      </c>
    </row>
    <row r="7" spans="1:12" ht="16.5" x14ac:dyDescent="0.3">
      <c r="A7" s="4" t="s">
        <v>6</v>
      </c>
      <c r="B7" s="4">
        <f>B5-B6</f>
        <v>20</v>
      </c>
      <c r="C7" s="4"/>
      <c r="D7" s="3"/>
      <c r="I7" s="3"/>
      <c r="J7" s="3"/>
      <c r="K7" s="3"/>
    </row>
    <row r="8" spans="1:12" ht="16.5" x14ac:dyDescent="0.3">
      <c r="A8" s="4"/>
      <c r="B8" s="4">
        <f>B7-60</f>
        <v>-40</v>
      </c>
      <c r="C8" s="4"/>
      <c r="D8" s="3"/>
      <c r="H8" s="12"/>
      <c r="I8" s="13" t="s">
        <v>24</v>
      </c>
      <c r="J8" s="13" t="s">
        <v>23</v>
      </c>
      <c r="K8" s="13"/>
      <c r="L8">
        <v>30250</v>
      </c>
    </row>
    <row r="9" spans="1:12" ht="16.5" x14ac:dyDescent="0.3">
      <c r="A9" s="4" t="s">
        <v>7</v>
      </c>
      <c r="B9" s="8">
        <f>691*3000</f>
        <v>2073000</v>
      </c>
      <c r="C9" s="8"/>
      <c r="D9" s="7"/>
      <c r="H9" s="12"/>
      <c r="I9" s="13">
        <f>J9/1.2</f>
        <v>575.69460000000004</v>
      </c>
      <c r="J9" s="13">
        <f>64.18*10.764</f>
        <v>690.83352000000002</v>
      </c>
      <c r="K9" s="13">
        <f>J9*1.3</f>
        <v>898.08357600000011</v>
      </c>
      <c r="L9">
        <f>L8/10.764</f>
        <v>2810.2935711631367</v>
      </c>
    </row>
    <row r="10" spans="1:12" ht="16.5" x14ac:dyDescent="0.3">
      <c r="A10" s="4" t="s">
        <v>8</v>
      </c>
      <c r="B10" s="4"/>
      <c r="C10" s="4"/>
      <c r="D10" s="3"/>
      <c r="H10" s="12"/>
      <c r="I10" s="13">
        <v>22000</v>
      </c>
      <c r="J10" s="13"/>
      <c r="K10" s="13">
        <v>14500</v>
      </c>
    </row>
    <row r="11" spans="1:12" ht="16.5" x14ac:dyDescent="0.3">
      <c r="A11" s="4"/>
      <c r="B11" s="4"/>
      <c r="C11" s="4"/>
      <c r="D11" s="3"/>
      <c r="H11" s="12"/>
      <c r="I11" s="13">
        <f>I10*I9</f>
        <v>12665281.200000001</v>
      </c>
      <c r="J11" s="13"/>
      <c r="K11" s="13">
        <f>K10*K9</f>
        <v>13022211.852000002</v>
      </c>
    </row>
    <row r="12" spans="1:12" ht="16.5" x14ac:dyDescent="0.3">
      <c r="A12" s="4" t="s">
        <v>9</v>
      </c>
      <c r="B12" s="4">
        <f>100-10</f>
        <v>90</v>
      </c>
      <c r="C12" s="4"/>
      <c r="D12" s="3"/>
      <c r="I12" s="3"/>
      <c r="J12" s="3"/>
      <c r="K12" s="3">
        <f>K11/691</f>
        <v>18845.458541244574</v>
      </c>
    </row>
    <row r="13" spans="1:12" ht="16.5" x14ac:dyDescent="0.3">
      <c r="A13" s="4" t="s">
        <v>10</v>
      </c>
      <c r="B13" s="4">
        <f>B12*B7/60</f>
        <v>30</v>
      </c>
      <c r="C13" s="4"/>
      <c r="D13" s="3"/>
    </row>
    <row r="14" spans="1:12" ht="16.5" x14ac:dyDescent="0.3">
      <c r="A14" s="4"/>
      <c r="B14" s="9">
        <f>B13%</f>
        <v>0.3</v>
      </c>
      <c r="C14" s="9"/>
      <c r="D14" s="18"/>
    </row>
    <row r="15" spans="1:12" ht="16.5" x14ac:dyDescent="0.3">
      <c r="A15" s="4" t="s">
        <v>11</v>
      </c>
      <c r="B15" s="8">
        <f>ROUND((B9*B14),0)</f>
        <v>621900</v>
      </c>
      <c r="C15" s="8"/>
      <c r="D15" s="8"/>
    </row>
    <row r="16" spans="1:12" ht="16.5" x14ac:dyDescent="0.3">
      <c r="A16" s="4"/>
      <c r="B16" s="8"/>
      <c r="C16" s="8"/>
      <c r="D16" s="8"/>
      <c r="I16" t="s">
        <v>25</v>
      </c>
    </row>
    <row r="17" spans="1:10" ht="16.5" x14ac:dyDescent="0.3">
      <c r="A17" s="4" t="s">
        <v>2</v>
      </c>
      <c r="B17" s="8">
        <v>691</v>
      </c>
      <c r="C17" s="8"/>
      <c r="D17" s="7"/>
      <c r="I17">
        <v>644</v>
      </c>
    </row>
    <row r="18" spans="1:10" ht="16.5" x14ac:dyDescent="0.3">
      <c r="A18" s="4" t="s">
        <v>22</v>
      </c>
      <c r="B18" s="4">
        <v>19500</v>
      </c>
      <c r="C18" s="4"/>
      <c r="D18" s="3"/>
    </row>
    <row r="19" spans="1:10" ht="16.5" x14ac:dyDescent="0.3">
      <c r="A19" s="4" t="s">
        <v>12</v>
      </c>
      <c r="B19" s="8">
        <f>B18*B17</f>
        <v>13474500</v>
      </c>
      <c r="C19" s="8"/>
      <c r="D19" s="7"/>
    </row>
    <row r="20" spans="1:10" ht="16.5" x14ac:dyDescent="0.3">
      <c r="A20" s="10" t="s">
        <v>13</v>
      </c>
      <c r="B20" s="11">
        <f>B19-B15</f>
        <v>12852600</v>
      </c>
      <c r="C20" s="19"/>
      <c r="D20" s="19"/>
    </row>
    <row r="21" spans="1:10" ht="16.5" x14ac:dyDescent="0.3">
      <c r="A21" s="10" t="s">
        <v>14</v>
      </c>
      <c r="B21" s="11">
        <f>B20*0.9</f>
        <v>11567340</v>
      </c>
      <c r="C21" s="19"/>
      <c r="D21" s="19"/>
    </row>
    <row r="22" spans="1:10" ht="16.5" x14ac:dyDescent="0.3">
      <c r="A22" s="10" t="s">
        <v>15</v>
      </c>
      <c r="B22" s="11">
        <f>B20*0.8</f>
        <v>10282080</v>
      </c>
      <c r="C22" s="19"/>
      <c r="D22" s="19"/>
    </row>
    <row r="23" spans="1:10" ht="16.5" x14ac:dyDescent="0.3">
      <c r="A23" s="10" t="s">
        <v>16</v>
      </c>
      <c r="B23" s="11">
        <f>B20*0.025/12</f>
        <v>26776.25</v>
      </c>
      <c r="C23" s="19"/>
      <c r="D23" s="19"/>
    </row>
    <row r="25" spans="1:10" x14ac:dyDescent="0.25">
      <c r="B25" s="1">
        <f>B20/691</f>
        <v>18600</v>
      </c>
      <c r="J25" s="21"/>
    </row>
    <row r="26" spans="1:10" x14ac:dyDescent="0.25">
      <c r="B26" s="1"/>
    </row>
    <row r="30" spans="1:10" x14ac:dyDescent="0.25">
      <c r="E30" t="s">
        <v>17</v>
      </c>
    </row>
    <row r="31" spans="1:10" x14ac:dyDescent="0.25">
      <c r="D31" s="3" t="s">
        <v>3</v>
      </c>
      <c r="E31" s="3" t="s">
        <v>18</v>
      </c>
      <c r="F31" s="3" t="s">
        <v>0</v>
      </c>
      <c r="G31" s="3" t="s">
        <v>19</v>
      </c>
      <c r="H31" s="3" t="s">
        <v>20</v>
      </c>
      <c r="I31" s="3"/>
    </row>
    <row r="32" spans="1:10" x14ac:dyDescent="0.25">
      <c r="D32" s="3">
        <f>E32*1.2</f>
        <v>750</v>
      </c>
      <c r="E32" s="5">
        <v>625</v>
      </c>
      <c r="F32" s="3">
        <v>15500000</v>
      </c>
      <c r="G32" s="3">
        <f t="shared" ref="G32:G37" si="0">F32/E32</f>
        <v>24800</v>
      </c>
      <c r="H32" s="3">
        <f t="shared" ref="H32:H37" si="1">F32/D32</f>
        <v>20666.666666666668</v>
      </c>
      <c r="I32" s="3">
        <f>D32/E32</f>
        <v>1.2</v>
      </c>
    </row>
    <row r="33" spans="4:13" x14ac:dyDescent="0.25">
      <c r="D33" s="3">
        <f>E33*1.2</f>
        <v>566.4</v>
      </c>
      <c r="E33" s="5">
        <v>472</v>
      </c>
      <c r="F33" s="3">
        <v>10800000</v>
      </c>
      <c r="G33" s="3">
        <f t="shared" si="0"/>
        <v>22881.355932203391</v>
      </c>
      <c r="H33" s="3">
        <f>G33/1.2</f>
        <v>19067.796610169495</v>
      </c>
      <c r="I33" s="3">
        <f>F33/D33</f>
        <v>19067.796610169491</v>
      </c>
    </row>
    <row r="34" spans="4:13" x14ac:dyDescent="0.25">
      <c r="D34" s="3">
        <v>770</v>
      </c>
      <c r="E34" s="5"/>
      <c r="F34" s="7">
        <v>12500000</v>
      </c>
      <c r="G34" s="3" t="e">
        <f t="shared" si="0"/>
        <v>#DIV/0!</v>
      </c>
      <c r="H34" s="3">
        <f t="shared" si="1"/>
        <v>16233.766233766233</v>
      </c>
      <c r="I34" s="3" t="e">
        <f>D34/E34</f>
        <v>#DIV/0!</v>
      </c>
    </row>
    <row r="35" spans="4:13" x14ac:dyDescent="0.25">
      <c r="D35" s="3"/>
      <c r="E35" s="5"/>
      <c r="F35" s="7">
        <v>5000000</v>
      </c>
      <c r="G35" s="6" t="e">
        <f t="shared" si="0"/>
        <v>#DIV/0!</v>
      </c>
      <c r="H35" s="6" t="e">
        <f t="shared" si="1"/>
        <v>#DIV/0!</v>
      </c>
      <c r="I35" s="3" t="e">
        <f>D35/E35</f>
        <v>#DIV/0!</v>
      </c>
    </row>
    <row r="36" spans="4:13" x14ac:dyDescent="0.25">
      <c r="D36" s="3"/>
      <c r="E36" s="6"/>
      <c r="F36" s="7"/>
      <c r="G36" s="6" t="e">
        <f t="shared" si="0"/>
        <v>#DIV/0!</v>
      </c>
      <c r="H36" s="6" t="e">
        <f t="shared" si="1"/>
        <v>#DIV/0!</v>
      </c>
      <c r="I36" s="3" t="e">
        <f>D36/E36</f>
        <v>#DIV/0!</v>
      </c>
    </row>
    <row r="37" spans="4:13" x14ac:dyDescent="0.25">
      <c r="D37" s="3"/>
      <c r="E37" s="6"/>
      <c r="F37" s="6"/>
      <c r="G37" s="6" t="e">
        <f t="shared" si="0"/>
        <v>#DIV/0!</v>
      </c>
      <c r="H37" s="6" t="e">
        <f t="shared" si="1"/>
        <v>#DIV/0!</v>
      </c>
      <c r="I37" s="3"/>
    </row>
    <row r="38" spans="4:13" x14ac:dyDescent="0.25">
      <c r="E38" t="s">
        <v>21</v>
      </c>
    </row>
    <row r="39" spans="4:13" x14ac:dyDescent="0.25">
      <c r="D39">
        <f>E39*1.2</f>
        <v>429.59999999999997</v>
      </c>
      <c r="E39" s="3">
        <v>358</v>
      </c>
      <c r="F39" s="2">
        <v>8500000</v>
      </c>
      <c r="G39" s="3">
        <f>F39/E39</f>
        <v>23743.016759776536</v>
      </c>
      <c r="H39">
        <v>510000</v>
      </c>
      <c r="I39">
        <v>30000</v>
      </c>
      <c r="J39" s="3">
        <f t="shared" ref="J39:J44" si="2">I39+H39+F39</f>
        <v>9040000</v>
      </c>
      <c r="K39" s="3">
        <f>J39/E39</f>
        <v>25251.396648044694</v>
      </c>
      <c r="L39" s="7">
        <f>F39/D39</f>
        <v>19785.84729981378</v>
      </c>
      <c r="M39" s="3"/>
    </row>
    <row r="40" spans="4:13" x14ac:dyDescent="0.25">
      <c r="E40" s="3"/>
      <c r="F40" s="2"/>
      <c r="G40" s="3" t="e">
        <f>F40/E40</f>
        <v>#DIV/0!</v>
      </c>
      <c r="H40">
        <v>210000</v>
      </c>
      <c r="I40">
        <v>30000</v>
      </c>
      <c r="J40" s="3">
        <f t="shared" si="2"/>
        <v>240000</v>
      </c>
      <c r="K40" s="3" t="e">
        <f t="shared" ref="K40:K44" si="3">J40/E40</f>
        <v>#DIV/0!</v>
      </c>
      <c r="L40" s="7" t="e">
        <f>J40/D40</f>
        <v>#DIV/0!</v>
      </c>
      <c r="M40" s="3" t="e">
        <f>F40/D40</f>
        <v>#DIV/0!</v>
      </c>
    </row>
    <row r="41" spans="4:13" x14ac:dyDescent="0.25">
      <c r="D41" s="3"/>
      <c r="E41" s="3"/>
      <c r="F41" s="3"/>
      <c r="G41" s="3" t="e">
        <f t="shared" ref="G41:G44" si="4">F41/E41</f>
        <v>#DIV/0!</v>
      </c>
      <c r="H41" s="3">
        <v>196600</v>
      </c>
      <c r="I41" s="3">
        <v>30000</v>
      </c>
      <c r="J41" s="3">
        <f t="shared" si="2"/>
        <v>226600</v>
      </c>
      <c r="K41" s="3" t="e">
        <f t="shared" si="3"/>
        <v>#DIV/0!</v>
      </c>
      <c r="L41" s="3" t="e">
        <f>J41/D41</f>
        <v>#DIV/0!</v>
      </c>
      <c r="M41" s="3"/>
    </row>
    <row r="42" spans="4:13" x14ac:dyDescent="0.25">
      <c r="D42" s="3"/>
      <c r="E42" s="3"/>
      <c r="F42" s="3"/>
      <c r="G42" s="3" t="e">
        <f t="shared" si="4"/>
        <v>#DIV/0!</v>
      </c>
      <c r="H42" s="3">
        <v>726000</v>
      </c>
      <c r="I42" s="3">
        <v>30000</v>
      </c>
      <c r="J42" s="3">
        <f t="shared" si="2"/>
        <v>756000</v>
      </c>
      <c r="K42" s="3" t="e">
        <f t="shared" si="3"/>
        <v>#DIV/0!</v>
      </c>
      <c r="L42" s="3"/>
      <c r="M42" s="3"/>
    </row>
    <row r="43" spans="4:13" x14ac:dyDescent="0.25">
      <c r="G43" s="3" t="e">
        <f t="shared" si="4"/>
        <v>#DIV/0!</v>
      </c>
      <c r="H43">
        <v>1200000</v>
      </c>
      <c r="I43" s="3">
        <v>30000</v>
      </c>
      <c r="J43" s="3">
        <f t="shared" si="2"/>
        <v>1230000</v>
      </c>
      <c r="K43" s="3" t="e">
        <f t="shared" si="3"/>
        <v>#DIV/0!</v>
      </c>
    </row>
    <row r="44" spans="4:13" x14ac:dyDescent="0.25">
      <c r="G44" s="20" t="e">
        <f t="shared" si="4"/>
        <v>#DIV/0!</v>
      </c>
      <c r="H44">
        <v>900000</v>
      </c>
      <c r="I44" s="3">
        <v>30000</v>
      </c>
      <c r="J44" s="3">
        <f t="shared" si="2"/>
        <v>930000</v>
      </c>
      <c r="K44" s="3" t="e">
        <f t="shared" si="3"/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DA83-E1E4-425B-9C71-4D56589F7FC8}">
  <dimension ref="A1"/>
  <sheetViews>
    <sheetView workbookViewId="0">
      <selection activeCell="J2" sqref="J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532E-E93D-42F8-AAB0-C983B06491BD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62E2-3570-4212-BA8B-4A91A6E71D61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42B7-0F04-4C38-B4BF-35CD13FAF67F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8B7D-E6C3-4EE6-8D7A-D6C2AB560FC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36F7-F5DC-4B38-B642-657FC59F94DC}">
  <dimension ref="A1"/>
  <sheetViews>
    <sheetView workbookViewId="0">
      <selection activeCell="L30" sqref="L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2024-03-27T12:13:42Z</dcterms:modified>
</cp:coreProperties>
</file>