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ita Vinyak Navare\"/>
    </mc:Choice>
  </mc:AlternateContent>
  <xr:revisionPtr revIDLastSave="0" documentId="13_ncr:1_{F6570E9A-109B-48F9-AE33-C7628B5B882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10" i="4" l="1"/>
  <c r="Y9" i="4"/>
  <c r="X9" i="4"/>
  <c r="Q30" i="4" l="1"/>
  <c r="P32" i="4"/>
  <c r="P33" i="4" s="1"/>
  <c r="P30" i="4"/>
  <c r="P26" i="4"/>
  <c r="P29" i="4"/>
  <c r="P28" i="4"/>
  <c r="P27" i="4"/>
  <c r="I21" i="4" l="1"/>
  <c r="I2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<sst xmlns="http://schemas.openxmlformats.org/spreadsheetml/2006/main" count="36" uniqueCount="32">
  <si>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</si>
  <si>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</si>
  <si>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</si>
  <si>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</si>
  <si>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</si>
  <si>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</si>
  <si>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</si>
  <si>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</si>
  <si>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</si>
  <si>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</si>
  <si>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</si>
  <si>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</si>
  <si>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</si>
  <si>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1002, 10th Floor, Building No B, Thane Co.-Op. Hsg. Soc. Ltd., Veer Savarkar Path, Old Bombay Agra Road, Village - Panchpakhadi, Taluka - Thane, District - Thane, Thane (West),</t>
  </si>
  <si>
    <t xml:space="preserve">rate </t>
  </si>
  <si>
    <t>fmv</t>
  </si>
  <si>
    <t>agreemetn - 07.07.2016</t>
  </si>
  <si>
    <t>av</t>
  </si>
  <si>
    <t>sd</t>
  </si>
  <si>
    <t>rd</t>
  </si>
  <si>
    <t>ca</t>
  </si>
  <si>
    <t>29.01.24</t>
  </si>
  <si>
    <t>04.12.23</t>
  </si>
  <si>
    <t>21.12.23</t>
  </si>
  <si>
    <t>27000 to 28000 on ca</t>
  </si>
  <si>
    <t>mca</t>
  </si>
  <si>
    <t>cb</t>
  </si>
  <si>
    <t>db</t>
  </si>
  <si>
    <t>bal</t>
  </si>
  <si>
    <t>06.05.21</t>
  </si>
  <si>
    <t>oc - 2020</t>
  </si>
  <si>
    <t>all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</si>
</sst>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62AE47-5571-466B-851D-3806C028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5293E-89A6-435B-82AA-EFC1A8759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E71F1-DB92-4F5D-AC8F-FF3F4B2C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497411</xdr:colOff>
      <xdr:row>35</xdr:row>
      <xdr:rowOff>77068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B9EA2-54A2-491B-A3BB-E596026D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127811" cy="6220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364043</xdr:colOff>
      <xdr:row>40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4E1252-754B-4862-BCA7-312EDFD5C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994443" cy="6458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40147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034B9-952B-4E4D-9BCF-D7D9020C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670547" cy="7001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183042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4C73A-0DBC-4E7A-81C6-6A4920D9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13442" cy="8297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9D2B4-D384-463E-8010-DB5895C3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topLeftCell="B1" zoomScaleNormal="100" workbookViewId="0">
      <selection activeCell="V33" sqref="V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" customWidth="1"/>
    <col min="17" max="17" width="10.7109375" customWidth="1"/>
    <col min="18" max="18" width="16" customWidth="1"/>
    <col min="19" max="19" width="7.5703125" customWidth="1"/>
    <col min="24" max="24" width="13.42578125" bestFit="1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6" x14ac:dyDescent="0.25">
      <c r="A2" s="4">
        <f t="shared" ref="A2:A15" si="0">N2</f>
        <v>0</v>
      </c>
      <c r="B2" s="4">
        <f t="shared" ref="B2:B15" si="1">Q2</f>
        <v>675</v>
      </c>
      <c r="C2" s="4">
        <f>B2*1.2</f>
        <v>810</v>
      </c>
      <c r="D2" s="4">
        <f t="shared" ref="D2:D13" si="2">C2*1.2</f>
        <v>972</v>
      </c>
      <c r="E2" s="5">
        <f t="shared" ref="E2:E13" si="3">R2</f>
        <v>14000000</v>
      </c>
      <c r="F2" s="10">
        <f t="shared" ref="F2:F13" si="4">ROUND((E2/B2),0)</f>
        <v>20741</v>
      </c>
      <c r="G2" s="10">
        <f t="shared" ref="G2:G13" si="5">ROUND((E2/C2),0)</f>
        <v>17284</v>
      </c>
      <c r="H2" s="10">
        <f t="shared" ref="H2:H13" si="6">ROUND((E2/D2),0)</f>
        <v>14403</v>
      </c>
      <c r="I2" s="4" t="e">
        <f>#REF!</f>
        <v>#REF!</v>
      </c>
      <c r="J2" s="4" t="str">
        <f t="shared" ref="J2:J13" si="7">S2</f>
        <v>29.01.24</v>
      </c>
      <c r="O2">
        <v>0</v>
      </c>
      <c r="P2">
        <f t="shared" ref="P2:P12" si="8">O2/1.2</f>
        <v>0</v>
      </c>
      <c r="Q2">
        <v>675</v>
      </c>
      <c r="R2" s="2">
        <v>14000000</v>
      </c>
      <c r="S2" s="8" t="s">
        <v>21</v>
      </c>
      <c r="T2" s="8"/>
    </row>
    <row r="3" spans="1:26" x14ac:dyDescent="0.25">
      <c r="A3" s="4">
        <f t="shared" si="0"/>
        <v>0</v>
      </c>
      <c r="B3" s="4">
        <f t="shared" si="1"/>
        <v>700</v>
      </c>
      <c r="C3" s="4">
        <f t="shared" ref="C3:C15" si="9">B3*1.2</f>
        <v>840</v>
      </c>
      <c r="D3" s="4">
        <f t="shared" si="2"/>
        <v>1008</v>
      </c>
      <c r="E3" s="5">
        <f t="shared" si="3"/>
        <v>13500000</v>
      </c>
      <c r="F3" s="10">
        <f t="shared" si="4"/>
        <v>19286</v>
      </c>
      <c r="G3" s="10">
        <f t="shared" si="5"/>
        <v>16071</v>
      </c>
      <c r="H3" s="10">
        <f t="shared" si="6"/>
        <v>13393</v>
      </c>
      <c r="I3" s="4" t="e">
        <f>#REF!</f>
        <v>#REF!</v>
      </c>
      <c r="J3" s="4" t="str">
        <f t="shared" si="7"/>
        <v>04.12.23</v>
      </c>
      <c r="O3">
        <v>0</v>
      </c>
      <c r="P3">
        <f t="shared" si="8"/>
        <v>0</v>
      </c>
      <c r="Q3">
        <v>700</v>
      </c>
      <c r="R3" s="2">
        <v>13500000</v>
      </c>
      <c r="S3" s="8" t="s">
        <v>22</v>
      </c>
      <c r="T3" s="8"/>
    </row>
    <row r="4" spans="1:26" x14ac:dyDescent="0.25">
      <c r="A4" s="4">
        <f t="shared" si="0"/>
        <v>0</v>
      </c>
      <c r="B4" s="4">
        <f t="shared" si="1"/>
        <v>675</v>
      </c>
      <c r="C4" s="4">
        <f t="shared" si="9"/>
        <v>810</v>
      </c>
      <c r="D4" s="4">
        <f t="shared" si="2"/>
        <v>972</v>
      </c>
      <c r="E4" s="16">
        <f t="shared" si="3"/>
        <v>16500000</v>
      </c>
      <c r="F4" s="10">
        <f t="shared" si="4"/>
        <v>24444</v>
      </c>
      <c r="G4" s="10">
        <f t="shared" si="5"/>
        <v>20370</v>
      </c>
      <c r="H4" s="10">
        <f t="shared" si="6"/>
        <v>16975</v>
      </c>
      <c r="I4" s="4" t="e">
        <f>#REF!</f>
        <v>#REF!</v>
      </c>
      <c r="J4" s="4" t="str">
        <f t="shared" si="7"/>
        <v>21.12.23</v>
      </c>
      <c r="O4">
        <v>0</v>
      </c>
      <c r="P4">
        <f t="shared" si="8"/>
        <v>0</v>
      </c>
      <c r="Q4">
        <v>675</v>
      </c>
      <c r="R4" s="2">
        <v>16500000</v>
      </c>
      <c r="S4" s="8" t="s">
        <v>23</v>
      </c>
      <c r="T4" s="8"/>
    </row>
    <row r="5" spans="1:26" x14ac:dyDescent="0.25">
      <c r="A5" s="4">
        <f t="shared" si="0"/>
        <v>0</v>
      </c>
      <c r="B5" s="4">
        <f t="shared" si="1"/>
        <v>858</v>
      </c>
      <c r="C5" s="4">
        <f t="shared" si="9"/>
        <v>1029.5999999999999</v>
      </c>
      <c r="D5" s="4">
        <f t="shared" si="2"/>
        <v>1235.5199999999998</v>
      </c>
      <c r="E5" s="16">
        <f t="shared" si="3"/>
        <v>21000000</v>
      </c>
      <c r="F5" s="15">
        <f t="shared" si="4"/>
        <v>24476</v>
      </c>
      <c r="G5" s="10">
        <f t="shared" si="5"/>
        <v>20396</v>
      </c>
      <c r="H5" s="10">
        <f t="shared" si="6"/>
        <v>16997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858</v>
      </c>
      <c r="R5" s="2">
        <v>21000000</v>
      </c>
      <c r="S5" s="8"/>
      <c r="T5" s="8"/>
    </row>
    <row r="6" spans="1:26" x14ac:dyDescent="0.25">
      <c r="A6" s="4">
        <f t="shared" si="0"/>
        <v>0</v>
      </c>
      <c r="B6" s="4">
        <f t="shared" si="1"/>
        <v>1250</v>
      </c>
      <c r="C6" s="4">
        <f t="shared" si="9"/>
        <v>1500</v>
      </c>
      <c r="D6" s="4">
        <f t="shared" si="2"/>
        <v>1800</v>
      </c>
      <c r="E6" s="16">
        <f t="shared" si="3"/>
        <v>27000000</v>
      </c>
      <c r="F6" s="15">
        <f t="shared" si="4"/>
        <v>21600</v>
      </c>
      <c r="G6" s="10">
        <f t="shared" si="5"/>
        <v>18000</v>
      </c>
      <c r="H6" s="10">
        <f t="shared" si="6"/>
        <v>15000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1250</v>
      </c>
      <c r="R6" s="2">
        <v>27000000</v>
      </c>
      <c r="S6" s="8"/>
      <c r="T6" s="8"/>
    </row>
    <row r="7" spans="1:26" x14ac:dyDescent="0.25">
      <c r="A7" s="4">
        <f t="shared" si="0"/>
        <v>0</v>
      </c>
      <c r="B7" s="4">
        <f t="shared" si="1"/>
        <v>910</v>
      </c>
      <c r="C7" s="4">
        <f t="shared" si="9"/>
        <v>1092</v>
      </c>
      <c r="D7" s="4">
        <f t="shared" si="2"/>
        <v>1310.3999999999999</v>
      </c>
      <c r="E7" s="16">
        <f t="shared" si="3"/>
        <v>10000000</v>
      </c>
      <c r="F7" s="10">
        <f t="shared" si="4"/>
        <v>10989</v>
      </c>
      <c r="G7" s="10">
        <f t="shared" si="5"/>
        <v>9158</v>
      </c>
      <c r="H7" s="10">
        <f t="shared" si="6"/>
        <v>7631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910</v>
      </c>
      <c r="R7" s="2">
        <v>10000000</v>
      </c>
      <c r="S7" s="8"/>
      <c r="T7" s="8"/>
    </row>
    <row r="8" spans="1:26" x14ac:dyDescent="0.25">
      <c r="A8" s="4">
        <f t="shared" si="0"/>
        <v>0</v>
      </c>
      <c r="B8" s="4">
        <f t="shared" si="1"/>
        <v>1015</v>
      </c>
      <c r="C8" s="4">
        <f t="shared" si="9"/>
        <v>1218</v>
      </c>
      <c r="D8" s="4">
        <f t="shared" si="2"/>
        <v>1461.6</v>
      </c>
      <c r="E8" s="16">
        <f t="shared" si="3"/>
        <v>33000000</v>
      </c>
      <c r="F8" s="10">
        <f t="shared" si="4"/>
        <v>32512</v>
      </c>
      <c r="G8" s="10">
        <f t="shared" si="5"/>
        <v>27094</v>
      </c>
      <c r="H8" s="10">
        <f t="shared" si="6"/>
        <v>22578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1015</v>
      </c>
      <c r="R8" s="2">
        <v>33000000</v>
      </c>
      <c r="S8" s="8"/>
      <c r="T8" s="8"/>
    </row>
    <row r="9" spans="1:26" x14ac:dyDescent="0.25">
      <c r="A9" s="4">
        <f t="shared" si="0"/>
        <v>0</v>
      </c>
      <c r="B9" s="4">
        <f t="shared" si="1"/>
        <v>1053</v>
      </c>
      <c r="C9" s="4">
        <f t="shared" si="9"/>
        <v>1263.5999999999999</v>
      </c>
      <c r="D9" s="4">
        <f t="shared" si="2"/>
        <v>1516.32</v>
      </c>
      <c r="E9" s="16">
        <f t="shared" si="3"/>
        <v>21000000</v>
      </c>
      <c r="F9" s="15">
        <f t="shared" si="4"/>
        <v>19943</v>
      </c>
      <c r="G9" s="10">
        <f t="shared" si="5"/>
        <v>16619</v>
      </c>
      <c r="H9" s="10">
        <f t="shared" si="6"/>
        <v>13849</v>
      </c>
      <c r="I9" s="4" t="e">
        <f>#REF!</f>
        <v>#REF!</v>
      </c>
      <c r="J9" s="4" t="str">
        <f t="shared" si="7"/>
        <v>06.05.21</v>
      </c>
      <c r="O9">
        <v>0</v>
      </c>
      <c r="P9">
        <f t="shared" si="8"/>
        <v>0</v>
      </c>
      <c r="Q9">
        <v>1053</v>
      </c>
      <c r="R9" s="2">
        <v>21000000</v>
      </c>
      <c r="S9" s="8" t="s">
        <v>29</v>
      </c>
      <c r="T9" s="8">
        <v>12</v>
      </c>
      <c r="X9" s="2">
        <f>R9+1260000+30000</f>
        <v>22290000</v>
      </c>
      <c r="Y9">
        <f>X9/1053</f>
        <v>21168.091168091167</v>
      </c>
      <c r="Z9" t="s">
        <v>31</v>
      </c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  <c r="Y10">
        <f>Y9*1.05</f>
        <v>22226.495726495727</v>
      </c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6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6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6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6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20</v>
      </c>
      <c r="I19">
        <v>978</v>
      </c>
    </row>
    <row r="20" spans="7:24" x14ac:dyDescent="0.25">
      <c r="H20" t="s">
        <v>14</v>
      </c>
      <c r="I20">
        <v>21500</v>
      </c>
    </row>
    <row r="21" spans="7:24" x14ac:dyDescent="0.25">
      <c r="H21" t="s">
        <v>15</v>
      </c>
      <c r="I21">
        <f>I20*I19</f>
        <v>21027000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16</v>
      </c>
      <c r="N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17</v>
      </c>
      <c r="I26">
        <v>5370000</v>
      </c>
      <c r="O26" s="11" t="s">
        <v>25</v>
      </c>
      <c r="P26">
        <f>211.55+75.6+79.41+23.98+13.96+27.03+143.86+125.57+173.21+35.65</f>
        <v>909.82</v>
      </c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18</v>
      </c>
      <c r="I27">
        <v>322500</v>
      </c>
      <c r="O27" t="s">
        <v>26</v>
      </c>
      <c r="P27" s="11">
        <f>11+60+8.63+13.16</f>
        <v>92.789999999999992</v>
      </c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>
        <v>30000</v>
      </c>
      <c r="O28" t="s">
        <v>27</v>
      </c>
      <c r="P28" s="11">
        <f>32.66+18.49</f>
        <v>51.149999999999991</v>
      </c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15</v>
      </c>
      <c r="I29">
        <f>SUM(I26:I28)</f>
        <v>5722500</v>
      </c>
      <c r="O29" t="s">
        <v>28</v>
      </c>
      <c r="P29" s="11">
        <f>26.88+23.03+23.36+8.92</f>
        <v>82.19</v>
      </c>
      <c r="Q29" s="11"/>
      <c r="R29" s="11"/>
      <c r="T29" s="11"/>
      <c r="U29" s="11"/>
      <c r="V29" s="11"/>
      <c r="W29" s="11"/>
      <c r="X29" s="11"/>
    </row>
    <row r="30" spans="7:24" x14ac:dyDescent="0.25">
      <c r="P30" s="11">
        <f>SUM(P26:P29)</f>
        <v>1135.95</v>
      </c>
      <c r="Q30" s="11">
        <f>P30-I19</f>
        <v>157.95000000000005</v>
      </c>
      <c r="R30" s="11"/>
      <c r="T30" s="11"/>
      <c r="U30" s="11"/>
      <c r="V30" s="11"/>
      <c r="W30" s="11"/>
      <c r="X30" s="11"/>
    </row>
    <row r="31" spans="7:24" x14ac:dyDescent="0.25">
      <c r="P31" s="11">
        <v>21500</v>
      </c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30</v>
      </c>
      <c r="P32" s="11">
        <f>P31*P30</f>
        <v>24422925</v>
      </c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>
        <f>P32/I19</f>
        <v>24972.315950920245</v>
      </c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N38" sqref="N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2024-03-30T07:17:24Z</dcterms:modified>
</cp:coreProperties>
</file>