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BACDA26-58D1-441B-A42E-4C14C1CE3E9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1" l="1"/>
  <c r="B20" i="1"/>
  <c r="A38" i="1"/>
  <c r="A37" i="1"/>
  <c r="A35" i="1"/>
  <c r="C35" i="1" s="1"/>
  <c r="F16" i="1"/>
  <c r="E17" i="1" s="1"/>
  <c r="E21" i="1" s="1"/>
  <c r="E22" i="1" s="1"/>
  <c r="E6" i="1"/>
  <c r="F6" i="1" s="1"/>
  <c r="C40" i="1" l="1"/>
  <c r="F37" i="1"/>
  <c r="F41" i="1"/>
  <c r="G41" i="1" s="1"/>
  <c r="C41" i="1"/>
  <c r="F40" i="1"/>
  <c r="C39" i="1"/>
  <c r="C38" i="1"/>
  <c r="F38" i="1"/>
  <c r="G38" i="1" s="1"/>
  <c r="B10" i="1"/>
  <c r="B11" i="1" s="1"/>
  <c r="B8" i="1"/>
  <c r="B6" i="1"/>
  <c r="B5" i="1"/>
  <c r="B14" i="1" s="1"/>
  <c r="G37" i="1" l="1"/>
  <c r="G40" i="1"/>
  <c r="B12" i="1"/>
  <c r="B13" i="1" s="1"/>
  <c r="B15" i="1" s="1"/>
  <c r="B17" i="1" s="1"/>
  <c r="C37" i="1"/>
  <c r="C36" i="1"/>
  <c r="B21" i="1" l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<sst xmlns="http://schemas.openxmlformats.org/spreadsheetml/2006/main" count="31" uniqueCount="29">
  <si>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</si>
  <si>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</si>
  <si>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</si>
  <si>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</si>
  <si>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</si>
  <si>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</si>
  <si>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</si>
  <si>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</si>
  <si>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</si>
  <si>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</si>
  <si>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</si>
  <si>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</si>
  <si>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</si>
  <si>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</si>
  <si>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</si>
  <si>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</si>
  <si>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</si>
  <si>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</si>
  <si>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</si>
  <si>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</si>
  <si>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</si>
  <si>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</si>
  <si>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</si>
  <si>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</si>
  <si>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</si>
  <si>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FB</t>
  </si>
  <si>
    <t>DB</t>
  </si>
  <si>
    <t>Car 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</si>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</sst>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0" fillId="0" borderId="2" xfId="0" applyBorder="1"/>
    <xf numFmtId="0" fontId="0" fillId="0" borderId="3" xfId="0" applyBorder="1"/>
    <xf numFmtId="43" fontId="0" fillId="0" borderId="0" xfId="0" applyNumberFormat="1"/>
    <xf numFmtId="0" fontId="7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11" fillId="0" borderId="1" xfId="1" applyFont="1" applyFill="1" applyBorder="1"/>
    <xf numFmtId="0" fontId="4" fillId="0" borderId="0" xfId="0" applyFont="1"/>
    <xf numFmtId="0" fontId="6" fillId="0" borderId="0" xfId="0" applyFont="1"/>
    <xf numFmtId="0" fontId="9" fillId="0" borderId="1" xfId="0" applyFont="1" applyBorder="1"/>
    <xf numFmtId="0" fontId="10" fillId="0" borderId="1" xfId="0" applyFont="1" applyBorder="1" applyAlignment="1">
      <alignment horizontal="center" wrapText="1"/>
    </xf>
    <xf numFmtId="43" fontId="9" fillId="0" borderId="1" xfId="0" applyNumberFormat="1" applyFont="1" applyBorder="1"/>
    <xf numFmtId="43" fontId="3" fillId="0" borderId="0" xfId="1" applyFont="1" applyFill="1" applyBorder="1"/>
    <xf numFmtId="43" fontId="2" fillId="0" borderId="0" xfId="1" applyFont="1" applyFill="1" applyBorder="1"/>
    <xf numFmtId="0" fontId="9" fillId="0" borderId="1" xfId="0" applyFont="1" applyBorder="1" applyAlignment="1">
      <alignment wrapText="1"/>
    </xf>
    <xf numFmtId="0" fontId="10" fillId="0" borderId="5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5" fillId="0" borderId="1" xfId="0" applyFont="1" applyBorder="1"/>
    <xf numFmtId="43" fontId="14" fillId="0" borderId="0" xfId="1" applyFont="1" applyFill="1" applyBorder="1"/>
    <xf numFmtId="43" fontId="15" fillId="0" borderId="1" xfId="0" applyNumberFormat="1" applyFont="1" applyBorder="1"/>
    <xf numFmtId="0" fontId="11" fillId="0" borderId="1" xfId="0" applyFont="1" applyBorder="1"/>
    <xf numFmtId="0" fontId="9" fillId="0" borderId="1" xfId="1" applyNumberFormat="1" applyFont="1" applyFill="1" applyBorder="1"/>
    <xf numFmtId="0" fontId="0" fillId="0" borderId="1" xfId="1" applyNumberFormat="1" applyFont="1" applyFill="1" applyBorder="1"/>
    <xf numFmtId="0" fontId="16" fillId="0" borderId="1" xfId="0" applyFont="1" applyBorder="1" applyAlignment="1">
      <alignment vertical="top"/>
    </xf>
    <xf numFmtId="43" fontId="16" fillId="0" borderId="1" xfId="1" applyFont="1" applyFill="1" applyBorder="1" applyAlignment="1">
      <alignment vertical="top"/>
    </xf>
    <xf numFmtId="43" fontId="2" fillId="0" borderId="0" xfId="0" applyNumberFormat="1" applyFont="1"/>
    <xf numFmtId="0" fontId="14" fillId="0" borderId="0" xfId="0" applyFont="1"/>
    <xf numFmtId="43" fontId="16" fillId="0" borderId="1" xfId="0" applyNumberFormat="1" applyFont="1" applyBorder="1" applyAlignment="1">
      <alignment vertical="top"/>
    </xf>
    <xf numFmtId="43" fontId="5" fillId="0" borderId="0" xfId="0" applyNumberFormat="1" applyFont="1"/>
    <xf numFmtId="0" fontId="5" fillId="0" borderId="0" xfId="0" applyFont="1"/>
    <xf numFmtId="10" fontId="11" fillId="0" borderId="1" xfId="0" applyNumberFormat="1" applyFont="1" applyBorder="1"/>
    <xf numFmtId="10" fontId="9" fillId="0" borderId="1" xfId="1" applyNumberFormat="1" applyFont="1" applyFill="1" applyBorder="1"/>
    <xf numFmtId="10" fontId="0" fillId="0" borderId="1" xfId="1" applyNumberFormat="1" applyFont="1" applyFill="1" applyBorder="1"/>
    <xf numFmtId="10" fontId="14" fillId="0" borderId="0" xfId="0" applyNumberFormat="1" applyFont="1"/>
    <xf numFmtId="43" fontId="9" fillId="0" borderId="1" xfId="1" applyFont="1" applyFill="1" applyBorder="1"/>
    <xf numFmtId="43" fontId="0" fillId="0" borderId="1" xfId="1" applyFont="1" applyFill="1" applyBorder="1"/>
    <xf numFmtId="43" fontId="6" fillId="0" borderId="0" xfId="0" applyNumberFormat="1" applyFont="1"/>
    <xf numFmtId="0" fontId="10" fillId="0" borderId="1" xfId="0" applyFont="1" applyBorder="1"/>
    <xf numFmtId="0" fontId="12" fillId="0" borderId="1" xfId="0" applyFont="1" applyBorder="1"/>
    <xf numFmtId="0" fontId="2" fillId="0" borderId="0" xfId="0" applyFont="1"/>
    <xf numFmtId="43" fontId="10" fillId="0" borderId="1" xfId="0" applyNumberFormat="1" applyFont="1" applyBorder="1"/>
    <xf numFmtId="43" fontId="13" fillId="0" borderId="0" xfId="0" applyNumberFormat="1" applyFont="1"/>
    <xf numFmtId="43" fontId="11" fillId="0" borderId="1" xfId="0" applyNumberFormat="1" applyFont="1" applyBorder="1"/>
    <xf numFmtId="43" fontId="7" fillId="0" borderId="1" xfId="0" applyNumberFormat="1" applyFont="1" applyBorder="1"/>
    <xf numFmtId="43" fontId="7" fillId="0" borderId="0" xfId="0" applyNumberFormat="1" applyFont="1"/>
    <xf numFmtId="0" fontId="7" fillId="0" borderId="1" xfId="0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22</xdr:col>
      <xdr:colOff>525816</xdr:colOff>
      <xdr:row>44</xdr:row>
      <xdr:rowOff>134539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D0086D-BFC7-4A90-95C8-15E16AA86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3908441" cy="8516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11909</xdr:colOff>
      <xdr:row>45</xdr:row>
      <xdr:rowOff>172670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6424E9-6064-472C-B58C-A7F010B5A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80709" cy="8745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154208</xdr:colOff>
      <xdr:row>46</xdr:row>
      <xdr:rowOff>125065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5F8C80-329D-4930-8823-49522E274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55808" cy="8888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21</xdr:col>
      <xdr:colOff>77993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97D0D4-1E57-451F-813F-3BBC29C0B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2851018" cy="8688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496050</xdr:colOff>
      <xdr:row>40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D82035-E2D4-44EB-ADB0-B862F1A7C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72850" cy="764011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19</xdr:col>
      <xdr:colOff>296082</xdr:colOff>
      <xdr:row>45</xdr:row>
      <xdr:rowOff>20223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1EA98C-B4BB-471B-9FA9-48EC0AF42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90500"/>
          <a:ext cx="5782482" cy="8402223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28</xdr:col>
      <xdr:colOff>400787</xdr:colOff>
      <xdr:row>41</xdr:row>
      <xdr:rowOff>153485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769534-ADAA-46C9-BEAA-29C27E61E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190500"/>
          <a:ext cx="5277587" cy="77734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9</xdr:col>
      <xdr:colOff>429365</xdr:colOff>
      <xdr:row>89</xdr:row>
      <xdr:rowOff>163038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27732ED-1A2A-415C-87FB-EF95C3070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9144000"/>
          <a:ext cx="5306165" cy="7973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D22" sqref="D22"/>
    </sheetView>
  </sheetViews>
  <sheetFormatPr defaultRowHeight="15" x14ac:dyDescent="0.25"/>
  <cols>
    <col min="1" max="1" width="21.7109375" bestFit="1" customWidth="1"/>
    <col min="2" max="2" width="15.5703125" style="4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7"/>
      <c r="E1" s="1"/>
      <c r="F1" s="2"/>
      <c r="G1" s="2"/>
    </row>
    <row r="2" spans="1:17" ht="16.5" x14ac:dyDescent="0.3">
      <c r="A2" s="13"/>
      <c r="B2" s="14"/>
      <c r="C2" s="14"/>
      <c r="D2" s="4"/>
      <c r="E2" t="s">
        <v>13</v>
      </c>
    </row>
    <row r="3" spans="1:17" ht="16.5" x14ac:dyDescent="0.3">
      <c r="A3" s="13" t="s">
        <v>0</v>
      </c>
      <c r="B3" s="10">
        <v>37500</v>
      </c>
      <c r="C3" s="15"/>
      <c r="D3" s="6"/>
      <c r="E3">
        <v>2014</v>
      </c>
      <c r="F3" s="16">
        <v>2024</v>
      </c>
      <c r="G3" s="17">
        <f>F3-E3</f>
        <v>10</v>
      </c>
      <c r="L3" s="16"/>
      <c r="M3" s="17"/>
    </row>
    <row r="4" spans="1:17" ht="33" x14ac:dyDescent="0.3">
      <c r="A4" s="18" t="s">
        <v>1</v>
      </c>
      <c r="B4" s="10">
        <v>3000</v>
      </c>
      <c r="C4" s="15"/>
      <c r="D4" s="6"/>
      <c r="E4" s="19"/>
      <c r="F4" s="16"/>
      <c r="G4" s="17"/>
      <c r="H4" s="14"/>
      <c r="K4" s="20"/>
      <c r="L4" s="16"/>
      <c r="M4" s="17"/>
    </row>
    <row r="5" spans="1:17" ht="16.5" x14ac:dyDescent="0.3">
      <c r="A5" s="13" t="s">
        <v>2</v>
      </c>
      <c r="B5" s="10">
        <f>B3-B4</f>
        <v>34500</v>
      </c>
      <c r="C5" s="15"/>
      <c r="D5" s="6"/>
      <c r="E5" s="21" t="s">
        <v>22</v>
      </c>
      <c r="F5" s="21" t="s">
        <v>23</v>
      </c>
      <c r="G5" s="8"/>
      <c r="H5" s="5"/>
      <c r="I5" s="5"/>
      <c r="M5" s="22"/>
      <c r="N5" s="12"/>
      <c r="O5" s="12"/>
      <c r="P5" s="12"/>
      <c r="Q5" s="12"/>
    </row>
    <row r="6" spans="1:17" ht="16.5" x14ac:dyDescent="0.3">
      <c r="A6" s="13" t="s">
        <v>3</v>
      </c>
      <c r="B6" s="10">
        <f>B4</f>
        <v>3000</v>
      </c>
      <c r="C6" s="15"/>
      <c r="D6" s="6"/>
      <c r="E6" s="23">
        <f>88.53*10.764</f>
        <v>952.93691999999999</v>
      </c>
      <c r="F6" s="23">
        <f>E6*1.2</f>
        <v>1143.524304</v>
      </c>
      <c r="G6" s="8"/>
      <c r="H6" s="6"/>
      <c r="I6" s="5"/>
      <c r="M6" s="22"/>
      <c r="N6" s="12"/>
      <c r="O6" s="12"/>
      <c r="P6" s="12"/>
      <c r="Q6" s="12"/>
    </row>
    <row r="7" spans="1:17" ht="16.5" x14ac:dyDescent="0.3">
      <c r="A7" s="13" t="s">
        <v>4</v>
      </c>
      <c r="B7" s="24">
        <v>10</v>
      </c>
      <c r="C7" s="25"/>
      <c r="D7" s="26"/>
      <c r="E7" s="27"/>
      <c r="F7" s="28"/>
      <c r="G7" s="29"/>
      <c r="H7" s="5"/>
      <c r="I7" s="5"/>
      <c r="M7" s="30"/>
      <c r="N7" s="12"/>
      <c r="O7" s="12"/>
      <c r="P7" s="12"/>
      <c r="Q7" s="12"/>
    </row>
    <row r="8" spans="1:17" ht="16.5" x14ac:dyDescent="0.3">
      <c r="A8" s="13" t="s">
        <v>5</v>
      </c>
      <c r="B8" s="24">
        <f>B9-B7</f>
        <v>50</v>
      </c>
      <c r="C8" s="25"/>
      <c r="D8" s="26"/>
      <c r="E8" s="31"/>
      <c r="F8" s="31"/>
      <c r="G8" s="29"/>
      <c r="H8" s="6"/>
      <c r="I8" s="6"/>
      <c r="M8" s="30"/>
      <c r="N8" s="12"/>
      <c r="O8" s="12"/>
      <c r="P8" s="12"/>
      <c r="Q8" s="12"/>
    </row>
    <row r="9" spans="1:17" ht="16.5" x14ac:dyDescent="0.3">
      <c r="A9" s="13" t="s">
        <v>6</v>
      </c>
      <c r="B9" s="24">
        <v>60</v>
      </c>
      <c r="C9" s="25"/>
      <c r="D9" s="26"/>
      <c r="E9" s="31"/>
      <c r="F9" s="31"/>
      <c r="G9" s="32"/>
      <c r="H9" s="5"/>
      <c r="I9" s="5"/>
      <c r="J9" s="33"/>
      <c r="M9" s="30"/>
      <c r="N9" s="12"/>
      <c r="O9" s="12"/>
      <c r="P9" s="12"/>
      <c r="Q9" s="12"/>
    </row>
    <row r="10" spans="1:17" ht="33" x14ac:dyDescent="0.3">
      <c r="A10" s="18" t="s">
        <v>7</v>
      </c>
      <c r="B10" s="24">
        <f>90*B7/B9</f>
        <v>15</v>
      </c>
      <c r="C10" s="25"/>
      <c r="D10" s="26"/>
      <c r="E10" s="31"/>
      <c r="F10" s="31"/>
      <c r="G10" s="32"/>
      <c r="H10" s="12"/>
      <c r="I10" s="12"/>
      <c r="J10" s="33"/>
      <c r="K10" s="33"/>
      <c r="L10" s="11"/>
      <c r="M10" s="30"/>
      <c r="N10" s="12"/>
      <c r="O10" s="12"/>
      <c r="P10" s="12"/>
      <c r="Q10" s="12"/>
    </row>
    <row r="11" spans="1:17" ht="16.5" x14ac:dyDescent="0.3">
      <c r="A11" s="13"/>
      <c r="B11" s="34">
        <f>B10%</f>
        <v>0.15</v>
      </c>
      <c r="C11" s="35"/>
      <c r="D11" s="36"/>
      <c r="E11" s="31"/>
      <c r="F11" s="31"/>
      <c r="G11" s="32"/>
      <c r="H11" s="12"/>
      <c r="I11" s="12"/>
      <c r="J11" s="33"/>
      <c r="K11" s="33"/>
      <c r="L11" s="11"/>
      <c r="M11" s="37"/>
      <c r="N11" s="12"/>
      <c r="O11" s="12"/>
      <c r="P11" s="12"/>
      <c r="Q11" s="12"/>
    </row>
    <row r="12" spans="1:17" ht="16.5" x14ac:dyDescent="0.3">
      <c r="A12" s="13" t="s">
        <v>8</v>
      </c>
      <c r="B12" s="10">
        <f>B6*B11</f>
        <v>450</v>
      </c>
      <c r="C12" s="38"/>
      <c r="D12" s="39"/>
      <c r="E12" s="31"/>
      <c r="F12" s="31"/>
      <c r="G12" s="32"/>
      <c r="H12" s="12"/>
      <c r="I12" s="12"/>
      <c r="J12" s="33"/>
      <c r="K12" s="33"/>
      <c r="L12" s="11"/>
      <c r="M12" s="22"/>
      <c r="N12" s="12"/>
      <c r="O12" s="12"/>
      <c r="P12" s="12"/>
      <c r="Q12" s="12"/>
    </row>
    <row r="13" spans="1:17" ht="16.5" x14ac:dyDescent="0.3">
      <c r="A13" s="13" t="s">
        <v>9</v>
      </c>
      <c r="B13" s="10">
        <f>B6-B12</f>
        <v>2550</v>
      </c>
      <c r="C13" s="38"/>
      <c r="D13" s="39"/>
      <c r="E13" s="31"/>
      <c r="F13" s="31"/>
      <c r="G13" s="32"/>
      <c r="H13" s="40"/>
      <c r="I13" s="12"/>
      <c r="J13" s="33"/>
      <c r="K13" s="33"/>
      <c r="L13" s="11"/>
      <c r="M13" s="22"/>
      <c r="N13" s="12"/>
      <c r="O13" s="12"/>
      <c r="P13" s="12"/>
      <c r="Q13" s="12"/>
    </row>
    <row r="14" spans="1:17" ht="16.5" x14ac:dyDescent="0.3">
      <c r="A14" s="13" t="s">
        <v>2</v>
      </c>
      <c r="B14" s="10">
        <f>B5</f>
        <v>34500</v>
      </c>
      <c r="C14" s="15"/>
      <c r="D14" s="6"/>
      <c r="E14" s="3"/>
      <c r="G14" s="32"/>
      <c r="H14" s="12"/>
      <c r="I14" s="12"/>
      <c r="J14" s="33"/>
      <c r="K14" s="33"/>
      <c r="L14" s="11"/>
      <c r="M14" s="22"/>
      <c r="N14" s="12"/>
      <c r="O14" s="12"/>
      <c r="P14" s="12"/>
      <c r="Q14" s="12"/>
    </row>
    <row r="15" spans="1:17" ht="16.5" x14ac:dyDescent="0.3">
      <c r="A15" s="13" t="s">
        <v>10</v>
      </c>
      <c r="B15" s="10">
        <f>B14+B13</f>
        <v>37050</v>
      </c>
      <c r="C15" s="15"/>
      <c r="D15" s="6"/>
      <c r="E15" s="3" t="s">
        <v>24</v>
      </c>
      <c r="F15" t="s">
        <v>25</v>
      </c>
      <c r="G15" s="32" t="s">
        <v>26</v>
      </c>
      <c r="H15" s="33"/>
      <c r="I15" s="33"/>
      <c r="J15" s="33"/>
      <c r="K15" s="33"/>
      <c r="L15" s="11"/>
      <c r="M15" s="17"/>
    </row>
    <row r="16" spans="1:17" ht="16.5" x14ac:dyDescent="0.3">
      <c r="A16" s="13" t="s">
        <v>21</v>
      </c>
      <c r="B16" s="41">
        <v>953</v>
      </c>
      <c r="C16" s="42"/>
      <c r="D16" s="5"/>
      <c r="E16" s="29">
        <v>942</v>
      </c>
      <c r="F16" s="29">
        <f>20+24+22</f>
        <v>66</v>
      </c>
      <c r="G16" s="29">
        <v>21</v>
      </c>
      <c r="H16" s="3"/>
      <c r="J16" s="3"/>
      <c r="M16" s="43"/>
    </row>
    <row r="17" spans="1:14" ht="16.5" x14ac:dyDescent="0.3">
      <c r="A17" s="13" t="s">
        <v>11</v>
      </c>
      <c r="B17" s="44">
        <f>B15*B16</f>
        <v>35308650</v>
      </c>
      <c r="C17" s="44"/>
      <c r="D17" s="6"/>
      <c r="E17" s="29">
        <f>E16+F16+G16</f>
        <v>1029</v>
      </c>
      <c r="F17" s="45"/>
      <c r="G17" s="29"/>
      <c r="H17" s="3"/>
      <c r="M17" s="29"/>
      <c r="N17" s="3"/>
    </row>
    <row r="18" spans="1:14" ht="16.5" x14ac:dyDescent="0.3">
      <c r="A18" s="13" t="s">
        <v>27</v>
      </c>
      <c r="B18" s="44">
        <v>2000000</v>
      </c>
      <c r="C18" s="44"/>
      <c r="D18" s="6"/>
      <c r="E18" s="29"/>
      <c r="F18" s="45"/>
      <c r="G18" s="29"/>
      <c r="H18" s="3"/>
      <c r="M18" s="29"/>
      <c r="N18" s="3"/>
    </row>
    <row r="19" spans="1:14" ht="16.5" x14ac:dyDescent="0.3">
      <c r="A19" s="13" t="s">
        <v>28</v>
      </c>
      <c r="B19" s="44">
        <f>B18+B17</f>
        <v>37308650</v>
      </c>
      <c r="C19" s="44"/>
      <c r="D19" s="6"/>
      <c r="E19" s="29"/>
      <c r="F19" s="45"/>
      <c r="G19" s="29"/>
      <c r="H19" s="3"/>
      <c r="M19" s="29"/>
      <c r="N19" s="3"/>
    </row>
    <row r="20" spans="1:14" ht="16.5" x14ac:dyDescent="0.3">
      <c r="A20" s="13" t="s">
        <v>12</v>
      </c>
      <c r="B20" s="46">
        <f>1144*B4</f>
        <v>3432000</v>
      </c>
      <c r="C20" s="15"/>
      <c r="D20" s="6"/>
      <c r="E20" s="3">
        <v>36000</v>
      </c>
      <c r="F20" s="29"/>
      <c r="H20" s="43"/>
    </row>
    <row r="21" spans="1:14" ht="16.5" x14ac:dyDescent="0.3">
      <c r="A21" s="24" t="s">
        <v>16</v>
      </c>
      <c r="B21" s="46">
        <f>B17*0.03/12</f>
        <v>88271.625</v>
      </c>
      <c r="C21" s="47"/>
      <c r="D21" s="6"/>
      <c r="E21" s="3">
        <f>E20*E17</f>
        <v>37044000</v>
      </c>
      <c r="F21" s="29"/>
    </row>
    <row r="22" spans="1:14" x14ac:dyDescent="0.25">
      <c r="B22" s="48"/>
      <c r="E22" s="3">
        <f>E21/953</f>
        <v>38870.933892969573</v>
      </c>
    </row>
    <row r="23" spans="1:14" x14ac:dyDescent="0.25">
      <c r="B23" s="48"/>
      <c r="E23" s="3"/>
    </row>
    <row r="25" spans="1:14" x14ac:dyDescent="0.25">
      <c r="C25" t="s">
        <v>14</v>
      </c>
    </row>
    <row r="26" spans="1:14" x14ac:dyDescent="0.25">
      <c r="B26" s="49" t="s">
        <v>15</v>
      </c>
      <c r="C26" s="5" t="s">
        <v>20</v>
      </c>
      <c r="D26" s="5"/>
      <c r="E26" s="5" t="s">
        <v>11</v>
      </c>
      <c r="F26" s="5" t="s">
        <v>17</v>
      </c>
      <c r="G26" s="5" t="s">
        <v>18</v>
      </c>
      <c r="H26" s="5" t="s">
        <v>19</v>
      </c>
      <c r="I26" s="5"/>
    </row>
    <row r="27" spans="1:14" ht="17.25" x14ac:dyDescent="0.3">
      <c r="B27" s="49">
        <v>953</v>
      </c>
      <c r="C27" s="5"/>
      <c r="D27" s="5"/>
      <c r="E27" s="5">
        <v>34500000</v>
      </c>
      <c r="F27" s="6">
        <f t="shared" ref="F27:F33" si="0">E27/B27</f>
        <v>36201.46904512067</v>
      </c>
      <c r="G27" s="6" t="e">
        <f>E27/C27</f>
        <v>#DIV/0!</v>
      </c>
      <c r="H27" s="6" t="e">
        <f>E27/#REF!</f>
        <v>#REF!</v>
      </c>
      <c r="I27" s="5">
        <f>C27/B27</f>
        <v>0</v>
      </c>
      <c r="J27" s="9"/>
    </row>
    <row r="28" spans="1:14" ht="17.25" x14ac:dyDescent="0.3">
      <c r="B28" s="49">
        <v>988</v>
      </c>
      <c r="C28" s="5"/>
      <c r="D28" s="5"/>
      <c r="E28" s="5">
        <v>35400000</v>
      </c>
      <c r="F28" s="6">
        <f t="shared" si="0"/>
        <v>35829.959514170041</v>
      </c>
      <c r="G28" s="6" t="e">
        <f>E28/C28</f>
        <v>#DIV/0!</v>
      </c>
      <c r="H28" s="6" t="e">
        <f>E28/#REF!</f>
        <v>#REF!</v>
      </c>
      <c r="I28" s="5">
        <f>C28/B28</f>
        <v>0</v>
      </c>
      <c r="J28" s="9"/>
    </row>
    <row r="29" spans="1:14" x14ac:dyDescent="0.25">
      <c r="B29" s="49">
        <v>1000</v>
      </c>
      <c r="C29" s="5"/>
      <c r="D29" s="5"/>
      <c r="E29" s="6">
        <v>37500000</v>
      </c>
      <c r="F29" s="6">
        <f t="shared" si="0"/>
        <v>37500</v>
      </c>
      <c r="G29" s="6" t="e">
        <f t="shared" ref="G29:G33" si="1">E29/C29</f>
        <v>#DIV/0!</v>
      </c>
      <c r="H29" s="6" t="e">
        <f>E29/#REF!</f>
        <v>#REF!</v>
      </c>
      <c r="I29" s="5"/>
    </row>
    <row r="30" spans="1:14" x14ac:dyDescent="0.25">
      <c r="B30" s="49">
        <v>1350</v>
      </c>
      <c r="C30" s="5"/>
      <c r="D30" s="5"/>
      <c r="E30" s="6">
        <v>41500000</v>
      </c>
      <c r="F30" s="6">
        <f t="shared" si="0"/>
        <v>30740.740740740741</v>
      </c>
      <c r="G30" s="6" t="e">
        <f t="shared" si="1"/>
        <v>#DIV/0!</v>
      </c>
      <c r="H30" s="6" t="e">
        <f>E30/#REF!</f>
        <v>#REF!</v>
      </c>
      <c r="I30" s="5" t="e">
        <f>#REF!/B30</f>
        <v>#REF!</v>
      </c>
    </row>
    <row r="31" spans="1:14" x14ac:dyDescent="0.25">
      <c r="B31" s="49">
        <v>670</v>
      </c>
      <c r="C31" s="5"/>
      <c r="D31" s="5"/>
      <c r="E31" s="6">
        <v>25000000</v>
      </c>
      <c r="F31" s="6">
        <f t="shared" si="0"/>
        <v>37313.432835820895</v>
      </c>
      <c r="G31" s="6" t="e">
        <f t="shared" si="1"/>
        <v>#DIV/0!</v>
      </c>
      <c r="H31" s="6" t="e">
        <f>E31/#REF!</f>
        <v>#REF!</v>
      </c>
      <c r="I31" s="5">
        <f>C31/B31</f>
        <v>0</v>
      </c>
    </row>
    <row r="32" spans="1:14" x14ac:dyDescent="0.25">
      <c r="B32" s="49">
        <v>953</v>
      </c>
      <c r="C32" s="5"/>
      <c r="D32" s="5"/>
      <c r="E32" s="6"/>
      <c r="F32" s="6">
        <f t="shared" si="0"/>
        <v>0</v>
      </c>
      <c r="G32" s="6" t="e">
        <f t="shared" si="1"/>
        <v>#DIV/0!</v>
      </c>
      <c r="H32" s="6" t="e">
        <f>E32/#REF!</f>
        <v>#REF!</v>
      </c>
      <c r="I32" s="5" t="e">
        <f>#REF!/B32</f>
        <v>#REF!</v>
      </c>
    </row>
    <row r="33" spans="1:9" x14ac:dyDescent="0.25">
      <c r="B33" s="49"/>
      <c r="C33" s="5"/>
      <c r="D33" s="5"/>
      <c r="E33" s="5"/>
      <c r="F33" s="6" t="e">
        <f t="shared" si="0"/>
        <v>#DIV/0!</v>
      </c>
      <c r="G33" s="6" t="e">
        <f t="shared" si="1"/>
        <v>#DIV/0!</v>
      </c>
      <c r="H33" s="6" t="e">
        <f>E33/#REF!</f>
        <v>#REF!</v>
      </c>
      <c r="I33" s="5"/>
    </row>
    <row r="35" spans="1:9" x14ac:dyDescent="0.25">
      <c r="A35" s="5">
        <f>78.13*10.764</f>
        <v>840.99131999999986</v>
      </c>
      <c r="B35" s="49">
        <v>23300000</v>
      </c>
      <c r="C35" s="5">
        <f>B35/A35</f>
        <v>27705.398909467942</v>
      </c>
      <c r="D35" s="5">
        <v>1398000</v>
      </c>
      <c r="E35" s="5">
        <v>30000</v>
      </c>
      <c r="F35" s="5">
        <f>E35+D35+B35</f>
        <v>24728000</v>
      </c>
      <c r="G35" s="5">
        <f>F35/A35</f>
        <v>29403.395031473101</v>
      </c>
      <c r="H35" s="3"/>
    </row>
    <row r="36" spans="1:9" x14ac:dyDescent="0.25">
      <c r="A36" s="5">
        <v>952</v>
      </c>
      <c r="B36" s="5">
        <v>32700000</v>
      </c>
      <c r="C36" s="5">
        <f t="shared" ref="C36:C40" si="2">B36/A36</f>
        <v>34348.73949579832</v>
      </c>
      <c r="D36" s="5">
        <v>1962000</v>
      </c>
      <c r="E36" s="5">
        <v>30000</v>
      </c>
      <c r="F36" s="5">
        <f>E36+D36+B36</f>
        <v>34692000</v>
      </c>
      <c r="G36" s="5">
        <f>F36/A36</f>
        <v>36441.176470588238</v>
      </c>
      <c r="H36" s="3"/>
    </row>
    <row r="37" spans="1:9" x14ac:dyDescent="0.25">
      <c r="A37" s="5">
        <f>78.13*10.764</f>
        <v>840.99131999999986</v>
      </c>
      <c r="B37" s="5">
        <v>27800000</v>
      </c>
      <c r="C37" s="5">
        <f t="shared" si="2"/>
        <v>33056.227025030421</v>
      </c>
      <c r="D37" s="5">
        <v>1390000</v>
      </c>
      <c r="E37" s="5">
        <v>30000</v>
      </c>
      <c r="F37" s="5">
        <f>E37+D37+B37</f>
        <v>29220000</v>
      </c>
      <c r="G37" s="5">
        <f>F37/A37</f>
        <v>34744.710563719025</v>
      </c>
    </row>
    <row r="38" spans="1:9" ht="15.75" x14ac:dyDescent="0.25">
      <c r="A38" s="21">
        <f>88.53*10.764</f>
        <v>952.93691999999999</v>
      </c>
      <c r="B38" s="5">
        <v>33750000</v>
      </c>
      <c r="C38" s="5">
        <f t="shared" si="2"/>
        <v>35416.824861817717</v>
      </c>
      <c r="D38" s="5">
        <v>2025000</v>
      </c>
      <c r="E38" s="5">
        <v>30000</v>
      </c>
      <c r="F38" s="5">
        <f>E38+D38+B38</f>
        <v>35805000</v>
      </c>
      <c r="G38" s="5">
        <f>F38/A38</f>
        <v>37573.315975626174</v>
      </c>
    </row>
    <row r="39" spans="1:9" ht="15.75" x14ac:dyDescent="0.25">
      <c r="A39" s="21"/>
      <c r="B39" s="5"/>
      <c r="C39" s="5" t="e">
        <f t="shared" si="2"/>
        <v>#DIV/0!</v>
      </c>
      <c r="D39" s="5"/>
      <c r="E39" s="5"/>
      <c r="F39" s="5"/>
      <c r="G39" s="5"/>
    </row>
    <row r="40" spans="1:9" ht="15.75" x14ac:dyDescent="0.25">
      <c r="A40" s="21"/>
      <c r="B40" s="5"/>
      <c r="C40" s="5" t="e">
        <f t="shared" si="2"/>
        <v>#DIV/0!</v>
      </c>
      <c r="D40" s="5">
        <v>318570</v>
      </c>
      <c r="E40" s="5">
        <v>30000</v>
      </c>
      <c r="F40" s="5">
        <f>E40+D40+B40</f>
        <v>348570</v>
      </c>
      <c r="G40" s="5" t="e">
        <f>F40/A40</f>
        <v>#DIV/0!</v>
      </c>
    </row>
    <row r="41" spans="1:9" x14ac:dyDescent="0.25">
      <c r="A41" s="5"/>
      <c r="B41" s="49"/>
      <c r="C41" s="5" t="e">
        <f>B41/#REF!</f>
        <v>#REF!</v>
      </c>
      <c r="D41" s="5"/>
      <c r="E41" s="5">
        <v>30000</v>
      </c>
      <c r="F41" s="5">
        <f>E41+D41+B41</f>
        <v>30000</v>
      </c>
      <c r="G41" s="5" t="e">
        <f>F41/#REF!</f>
        <v>#REF!</v>
      </c>
    </row>
    <row r="42" spans="1:9" ht="15.75" x14ac:dyDescent="0.25">
      <c r="A42" s="11"/>
    </row>
    <row r="43" spans="1:9" ht="15.75" x14ac:dyDescent="0.25">
      <c r="A43" s="11"/>
    </row>
    <row r="44" spans="1:9" ht="15.75" x14ac:dyDescent="0.25">
      <c r="A44" s="11"/>
    </row>
    <row r="64" spans="3:5" x14ac:dyDescent="0.25">
      <c r="C64" s="3"/>
      <c r="D64" s="3"/>
      <c r="E64" s="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31" workbookViewId="0">
      <selection activeCell="B49" sqref="B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>
      <selection activeCell="K28" sqref="K28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2024-03-27T08:26:57Z</dcterms:modified>
</cp:coreProperties>
</file>