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khil Agarwal\"/>
    </mc:Choice>
  </mc:AlternateContent>
  <xr:revisionPtr revIDLastSave="0" documentId="13_ncr:1_{66AB4D1F-DA36-4F01-844C-F623E0C1339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3" i="4" l="1"/>
  <c r="P34" i="4" s="1"/>
  <c r="P29" i="4"/>
  <c r="P31" i="4"/>
  <c r="P30" i="4"/>
  <c r="Q33" i="4" l="1"/>
  <c r="W9" i="4"/>
  <c r="V9" i="4"/>
  <c r="W8" i="4"/>
  <c r="V8" i="4"/>
  <c r="W7" i="4"/>
  <c r="V7" i="4"/>
  <c r="Q9" i="4" l="1"/>
  <c r="Q8" i="4"/>
  <c r="Q7" i="4"/>
  <c r="I22" i="4"/>
  <c r="N20" i="4"/>
  <c r="J20" i="4"/>
  <c r="I29" i="4"/>
  <c r="J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<sst xmlns="http://schemas.openxmlformats.org/spreadsheetml/2006/main" count="36" uniqueCount="33">
  <si>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</si>
  <si>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</si>
  <si>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</si>
  <si>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</si>
  <si>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</si>
  <si>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</si>
  <si>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</si>
  <si>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</si>
  <si>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</si>
  <si>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</si>
  <si>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</si>
  <si>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</si>
  <si>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</si>
  <si>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1602 16 th floor NG Grand plaza phase no. 1 Ghansoli</t>
  </si>
  <si>
    <t>ca</t>
  </si>
  <si>
    <t>agreeemnt  - 03.08.22</t>
  </si>
  <si>
    <t>av</t>
  </si>
  <si>
    <t>sd</t>
  </si>
  <si>
    <t>rd</t>
  </si>
  <si>
    <t>bv</t>
  </si>
  <si>
    <t>bua</t>
  </si>
  <si>
    <t>rate on ca</t>
  </si>
  <si>
    <t>fmv</t>
  </si>
  <si>
    <t>28.02.24</t>
  </si>
  <si>
    <t>16.02.24</t>
  </si>
  <si>
    <t>24.03.23</t>
  </si>
  <si>
    <t>2 cr</t>
  </si>
  <si>
    <t>mca - visit by rajesh for mahesh shetty</t>
  </si>
  <si>
    <t>LS - 1.85 cr</t>
  </si>
  <si>
    <t>mca</t>
  </si>
  <si>
    <t>bal</t>
  </si>
  <si>
    <t>oc - 2019</t>
  </si>
  <si>
    <t>Rajesh - 2 cr on measuremnet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</si>
</sst>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2" borderId="0" xfId="0" applyFont="1" applyFill="1"/>
    <xf numFmtId="0" fontId="4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163394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2D4FA-CB4F-4EFA-8046-FBE9B8AF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26594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163990</xdr:colOff>
      <xdr:row>44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B2E2D-FC24-42DC-A41C-D4EE0F34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794390" cy="7249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277710</xdr:colOff>
      <xdr:row>46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064E64-C65A-4769-951E-2F88109E4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640910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1872</xdr:colOff>
      <xdr:row>41</xdr:row>
      <xdr:rowOff>172491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1853F-5E17-40E7-8258-F03BF52E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413072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125714</xdr:colOff>
      <xdr:row>38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1D54D-CCA7-4BB5-AD4C-2735EBDF3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536914" cy="6058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F97EC-B54C-42B2-B27E-9E7AC0550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D5DFF-DA30-436C-9208-7482EF6A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E472F-1B72-46B1-81DD-30DA4788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800</v>
      </c>
      <c r="C2" s="4">
        <f>B2*1.2</f>
        <v>960</v>
      </c>
      <c r="D2" s="4">
        <f t="shared" ref="D2:D13" si="2">C2*1.2</f>
        <v>1152</v>
      </c>
      <c r="E2" s="15">
        <f t="shared" ref="E2:E13" si="3">R2</f>
        <v>21700000</v>
      </c>
      <c r="F2" s="14">
        <f t="shared" ref="F2:F13" si="4">ROUND((E2/B2),0)</f>
        <v>27125</v>
      </c>
      <c r="G2" s="10">
        <f t="shared" ref="G2:G13" si="5">ROUND((E2/C2),0)</f>
        <v>22604</v>
      </c>
      <c r="H2" s="10">
        <f t="shared" ref="H2:H13" si="6">ROUND((E2/D2),0)</f>
        <v>18837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800</v>
      </c>
      <c r="R2" s="2">
        <v>21700000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616</v>
      </c>
      <c r="C3" s="4">
        <f t="shared" ref="C3:C15" si="9">B3*1.2</f>
        <v>739.19999999999993</v>
      </c>
      <c r="D3" s="4">
        <f t="shared" si="2"/>
        <v>887.03999999999985</v>
      </c>
      <c r="E3" s="15">
        <f t="shared" si="3"/>
        <v>19000000</v>
      </c>
      <c r="F3" s="14">
        <f t="shared" si="4"/>
        <v>30844</v>
      </c>
      <c r="G3" s="10">
        <f t="shared" si="5"/>
        <v>25703</v>
      </c>
      <c r="H3" s="10">
        <f t="shared" si="6"/>
        <v>21420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616</v>
      </c>
      <c r="R3" s="2">
        <v>19000000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760</v>
      </c>
      <c r="C4" s="4">
        <f t="shared" si="9"/>
        <v>912</v>
      </c>
      <c r="D4" s="4">
        <f t="shared" si="2"/>
        <v>1094.3999999999999</v>
      </c>
      <c r="E4" s="15">
        <f t="shared" si="3"/>
        <v>17000000</v>
      </c>
      <c r="F4" s="10">
        <f t="shared" si="4"/>
        <v>22368</v>
      </c>
      <c r="G4" s="10">
        <f t="shared" si="5"/>
        <v>18640</v>
      </c>
      <c r="H4" s="10">
        <f t="shared" si="6"/>
        <v>15534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760</v>
      </c>
      <c r="R4" s="2">
        <v>17000000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15">
        <f t="shared" si="3"/>
        <v>18000000</v>
      </c>
      <c r="F5" s="10">
        <f t="shared" si="4"/>
        <v>25714</v>
      </c>
      <c r="G5" s="10">
        <f t="shared" si="5"/>
        <v>21429</v>
      </c>
      <c r="H5" s="10">
        <f t="shared" si="6"/>
        <v>17857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700</v>
      </c>
      <c r="R5" s="2">
        <v>18000000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15">
        <f t="shared" si="3"/>
        <v>19500000</v>
      </c>
      <c r="F6" s="14">
        <f t="shared" si="4"/>
        <v>27857</v>
      </c>
      <c r="G6" s="10">
        <f t="shared" si="5"/>
        <v>23214</v>
      </c>
      <c r="H6" s="10">
        <f t="shared" si="6"/>
        <v>19345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700</v>
      </c>
      <c r="R6" s="2">
        <v>19500000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616.56191999999999</v>
      </c>
      <c r="C7" s="4">
        <f t="shared" si="9"/>
        <v>739.87430399999994</v>
      </c>
      <c r="D7" s="4">
        <f t="shared" si="2"/>
        <v>887.84916479999993</v>
      </c>
      <c r="E7" s="15">
        <f t="shared" si="3"/>
        <v>15266400</v>
      </c>
      <c r="F7" s="10">
        <f t="shared" si="4"/>
        <v>24761</v>
      </c>
      <c r="G7" s="10">
        <f t="shared" si="5"/>
        <v>20634</v>
      </c>
      <c r="H7" s="10">
        <f t="shared" si="6"/>
        <v>17195</v>
      </c>
      <c r="I7" s="4" t="e">
        <f>#REF!</f>
        <v>#REF!</v>
      </c>
      <c r="J7" s="4">
        <f t="shared" si="7"/>
        <v>24</v>
      </c>
      <c r="O7">
        <v>0</v>
      </c>
      <c r="P7">
        <f t="shared" si="8"/>
        <v>0</v>
      </c>
      <c r="Q7">
        <f>57.28*10.764</f>
        <v>616.56191999999999</v>
      </c>
      <c r="R7" s="2">
        <v>15266400</v>
      </c>
      <c r="S7" s="8">
        <v>24</v>
      </c>
      <c r="T7" s="8" t="s">
        <v>23</v>
      </c>
      <c r="V7" s="2">
        <f>R7+916000+30000</f>
        <v>16212400</v>
      </c>
      <c r="W7">
        <f>V7/Q7</f>
        <v>26294.844806503781</v>
      </c>
    </row>
    <row r="8" spans="1:23" x14ac:dyDescent="0.25">
      <c r="A8" s="4">
        <f t="shared" si="0"/>
        <v>0</v>
      </c>
      <c r="B8" s="4">
        <f t="shared" si="1"/>
        <v>686.74319999999989</v>
      </c>
      <c r="C8" s="4">
        <f t="shared" si="9"/>
        <v>824.09183999999982</v>
      </c>
      <c r="D8" s="4">
        <f t="shared" si="2"/>
        <v>988.91020799999978</v>
      </c>
      <c r="E8" s="15">
        <f t="shared" si="3"/>
        <v>18084000</v>
      </c>
      <c r="F8" s="10">
        <f t="shared" si="4"/>
        <v>26333</v>
      </c>
      <c r="G8" s="10">
        <f t="shared" si="5"/>
        <v>21944</v>
      </c>
      <c r="H8" s="10">
        <f t="shared" si="6"/>
        <v>18287</v>
      </c>
      <c r="I8" s="4" t="e">
        <f>#REF!</f>
        <v>#REF!</v>
      </c>
      <c r="J8" s="4">
        <f t="shared" si="7"/>
        <v>8</v>
      </c>
      <c r="O8">
        <v>0</v>
      </c>
      <c r="P8">
        <f t="shared" si="8"/>
        <v>0</v>
      </c>
      <c r="Q8">
        <f>63.8*10.764</f>
        <v>686.74319999999989</v>
      </c>
      <c r="R8" s="2">
        <v>18084000</v>
      </c>
      <c r="S8" s="8">
        <v>8</v>
      </c>
      <c r="T8" s="8" t="s">
        <v>24</v>
      </c>
      <c r="V8" s="2">
        <f>R8+1085100+3000</f>
        <v>19172100</v>
      </c>
      <c r="W8" s="11">
        <f>V8/Q8</f>
        <v>27917.422407677284</v>
      </c>
    </row>
    <row r="9" spans="1:23" x14ac:dyDescent="0.25">
      <c r="A9" s="4">
        <f t="shared" si="0"/>
        <v>0</v>
      </c>
      <c r="B9" s="4">
        <f t="shared" si="1"/>
        <v>616.56191999999999</v>
      </c>
      <c r="C9" s="4">
        <f t="shared" si="9"/>
        <v>739.87430399999994</v>
      </c>
      <c r="D9" s="4">
        <f t="shared" si="2"/>
        <v>887.84916479999993</v>
      </c>
      <c r="E9" s="15">
        <f t="shared" si="3"/>
        <v>15966700</v>
      </c>
      <c r="F9" s="14">
        <f t="shared" si="4"/>
        <v>25896</v>
      </c>
      <c r="G9" s="10">
        <f t="shared" si="5"/>
        <v>21580</v>
      </c>
      <c r="H9" s="10">
        <f t="shared" si="6"/>
        <v>17984</v>
      </c>
      <c r="I9" s="4" t="e">
        <f>#REF!</f>
        <v>#REF!</v>
      </c>
      <c r="J9" s="4">
        <f t="shared" si="7"/>
        <v>22</v>
      </c>
      <c r="O9">
        <v>0</v>
      </c>
      <c r="P9">
        <f t="shared" si="8"/>
        <v>0</v>
      </c>
      <c r="Q9">
        <f>57.28*10.764</f>
        <v>616.56191999999999</v>
      </c>
      <c r="R9" s="2">
        <v>15966700</v>
      </c>
      <c r="S9" s="8">
        <v>22</v>
      </c>
      <c r="T9" s="8" t="s">
        <v>25</v>
      </c>
      <c r="V9" s="2">
        <f>R9+958100+30000</f>
        <v>16954800</v>
      </c>
      <c r="W9">
        <f>V9/Q9</f>
        <v>27498.941225562554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538</v>
      </c>
      <c r="J19">
        <f>50.02*10.764</f>
        <v>538.41528000000005</v>
      </c>
    </row>
    <row r="20" spans="7:24" x14ac:dyDescent="0.25">
      <c r="H20" t="s">
        <v>20</v>
      </c>
      <c r="I20">
        <v>593</v>
      </c>
      <c r="J20">
        <f>55.022*10.764</f>
        <v>592.25680799999998</v>
      </c>
      <c r="N20">
        <f>J20/J19</f>
        <v>1.0999999999999999</v>
      </c>
    </row>
    <row r="21" spans="7:24" x14ac:dyDescent="0.25">
      <c r="H21" t="s">
        <v>21</v>
      </c>
      <c r="I21">
        <v>28500</v>
      </c>
      <c r="Q21" s="4" t="s">
        <v>27</v>
      </c>
      <c r="R21" s="4"/>
      <c r="S21" s="4"/>
      <c r="T21" s="4"/>
    </row>
    <row r="22" spans="7:24" x14ac:dyDescent="0.25">
      <c r="G22" s="6"/>
      <c r="H22" s="6" t="s">
        <v>22</v>
      </c>
      <c r="I22">
        <f>I21*I19</f>
        <v>15333000</v>
      </c>
      <c r="P22" t="s">
        <v>26</v>
      </c>
      <c r="Q22" s="4" t="s">
        <v>32</v>
      </c>
      <c r="R22" s="4"/>
      <c r="S22" s="4"/>
      <c r="T22" s="4"/>
    </row>
    <row r="23" spans="7:24" x14ac:dyDescent="0.25">
      <c r="Q23" s="4"/>
      <c r="R23" s="4"/>
      <c r="S23" s="4"/>
      <c r="T23" s="4"/>
    </row>
    <row r="24" spans="7:24" x14ac:dyDescent="0.25">
      <c r="P24" s="11"/>
      <c r="Q24" s="14"/>
      <c r="R24" s="16"/>
      <c r="S24" s="4"/>
      <c r="T24" s="14"/>
      <c r="U24" s="11"/>
      <c r="V24" s="11"/>
      <c r="W24" s="11"/>
      <c r="X24" s="11"/>
    </row>
    <row r="25" spans="7:24" x14ac:dyDescent="0.25">
      <c r="H25" t="s">
        <v>15</v>
      </c>
      <c r="P25" s="11"/>
      <c r="Q25" s="17"/>
      <c r="R25" s="17"/>
      <c r="S25" s="4"/>
      <c r="T25" s="17"/>
      <c r="U25" s="13"/>
      <c r="V25" s="11"/>
      <c r="W25" s="11"/>
      <c r="X25" s="11"/>
    </row>
    <row r="26" spans="7:24" x14ac:dyDescent="0.25">
      <c r="H26" t="s">
        <v>16</v>
      </c>
      <c r="I26">
        <v>13617900</v>
      </c>
      <c r="P26" s="11"/>
      <c r="Q26" s="14"/>
      <c r="R26" s="14"/>
      <c r="S26" s="4"/>
      <c r="T26" s="14"/>
      <c r="U26" s="11"/>
      <c r="V26" s="11"/>
      <c r="W26" s="11"/>
      <c r="X26" s="11"/>
    </row>
    <row r="27" spans="7:24" x14ac:dyDescent="0.25">
      <c r="H27" t="s">
        <v>17</v>
      </c>
      <c r="I27">
        <v>817100</v>
      </c>
      <c r="O27" t="s">
        <v>28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30000</v>
      </c>
      <c r="O28" t="s">
        <v>31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f>SUM(I26:I28)</f>
        <v>14465000</v>
      </c>
      <c r="O29" t="s">
        <v>29</v>
      </c>
      <c r="P29" s="11">
        <f xml:space="preserve"> 67*10.764</f>
        <v>721.18799999999999</v>
      </c>
      <c r="Q29" s="11"/>
      <c r="R29" s="11"/>
      <c r="T29" s="11"/>
      <c r="U29" s="11"/>
      <c r="V29" s="11"/>
      <c r="W29" s="11"/>
      <c r="X29" s="11"/>
    </row>
    <row r="30" spans="7:24" x14ac:dyDescent="0.25">
      <c r="O30" t="s">
        <v>30</v>
      </c>
      <c r="P30" s="11">
        <f>3.9*10.764</f>
        <v>41.979599999999998</v>
      </c>
      <c r="Q30" s="11"/>
      <c r="R30" s="11"/>
      <c r="T30" s="11"/>
      <c r="U30" s="11"/>
      <c r="V30" s="11"/>
      <c r="W30" s="11"/>
      <c r="X30" s="11"/>
    </row>
    <row r="31" spans="7:24" x14ac:dyDescent="0.25">
      <c r="P31" s="11">
        <f>P30+P29</f>
        <v>763.16759999999999</v>
      </c>
      <c r="Q31" s="11"/>
      <c r="R31" s="11"/>
      <c r="T31" s="11"/>
      <c r="U31" s="11"/>
      <c r="V31" s="11"/>
      <c r="W31" s="11"/>
      <c r="X31" s="11"/>
    </row>
    <row r="32" spans="7:24" x14ac:dyDescent="0.25">
      <c r="P32" s="11">
        <v>28000</v>
      </c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>
        <f>P32*P31</f>
        <v>21368692.800000001</v>
      </c>
      <c r="Q33" s="11">
        <f>P33/I19</f>
        <v>39718.759851301118</v>
      </c>
      <c r="R33" s="11"/>
      <c r="S33" s="6"/>
      <c r="T33" s="11"/>
      <c r="U33" s="11"/>
      <c r="V33" s="11"/>
      <c r="W33" s="11"/>
      <c r="X33" s="11"/>
    </row>
    <row r="34" spans="16:24" x14ac:dyDescent="0.25">
      <c r="P34">
        <f>P33/538</f>
        <v>39718.759851301118</v>
      </c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2024-03-29T13:17:45Z</dcterms:modified>
</cp:coreProperties>
</file>