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Sagar Shridhar Joshi\"/>
    </mc:Choice>
  </mc:AlternateContent>
  <xr:revisionPtr revIDLastSave="0" documentId="13_ncr:1_{8776C835-F2B6-46F4-933D-E826DE31492E}" xr6:coauthVersionLast="36" xr6:coauthVersionMax="36" xr10:uidLastSave="{00000000-0000-0000-0000-000000000000}"/>
  <bookViews>
    <workbookView xWindow="0" yWindow="0" windowWidth="13800" windowHeight="1207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D19" i="4" l="1"/>
  <c r="F21" i="4"/>
  <c r="J27" i="4"/>
  <c r="J26" i="4"/>
  <c r="J25" i="4"/>
  <c r="J24" i="4"/>
  <c r="J22" i="4"/>
  <c r="G32" i="4"/>
  <c r="Q12" i="4" l="1"/>
  <c r="P12" i="4"/>
  <c r="P11" i="4"/>
  <c r="Q11" i="4" s="1"/>
  <c r="Q10" i="4"/>
  <c r="P10" i="4"/>
  <c r="P9" i="4"/>
  <c r="Q9" i="4" s="1"/>
  <c r="Q8" i="4"/>
  <c r="P8" i="4"/>
  <c r="P7" i="4"/>
  <c r="Q7" i="4" s="1"/>
  <c r="P6" i="4"/>
  <c r="P5" i="4"/>
  <c r="Q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<sst xmlns="http://schemas.openxmlformats.org/spreadsheetml/2006/main" count="160" uniqueCount="29">
  <si>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</si>
  <si>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</si>
  <si>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</si>
  <si>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</si>
  <si>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</si>
  <si>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</si>
  <si>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</si>
  <si>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</si>
  <si>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</si>
  <si>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</si>
  <si>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</si>
  <si>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</si>
  <si>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</si>
  <si>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402, 4th Floor, Luxuria, Village - Sagaon, Taluka - Kalyan, District - Thane, Dombivli (East), PIN Code - 421 201</t>
  </si>
  <si>
    <t>ca</t>
  </si>
  <si>
    <t>rater</t>
  </si>
  <si>
    <t>fmv</t>
  </si>
  <si>
    <t>possession - 2016</t>
  </si>
  <si>
    <t>oc - 2020</t>
  </si>
  <si>
    <t>agreeemen t - 05.01.2021</t>
  </si>
  <si>
    <t>av</t>
  </si>
  <si>
    <t>sd</t>
  </si>
  <si>
    <t>rd</t>
  </si>
  <si>
    <t>bv</t>
  </si>
  <si>
    <t>mca</t>
  </si>
  <si>
    <t>bal</t>
  </si>
  <si>
    <t>fb</t>
  </si>
  <si>
    <t>db</t>
  </si>
  <si>
    <t>11000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</si>
</sst>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602371</xdr:colOff>
      <xdr:row>49</xdr:row>
      <xdr:rowOff>153660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98D4DD4-3DE7-4337-8787-FB4040B315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451971" cy="903096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27</xdr:col>
      <xdr:colOff>402318</xdr:colOff>
      <xdr:row>52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BDD2D0-FD1A-42AA-B605-7217D2CF27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6251918" cy="892617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288002</xdr:colOff>
      <xdr:row>48</xdr:row>
      <xdr:rowOff>20302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5AEB8F-D37D-464F-AE63-C1C2ED82D1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6137602" cy="897380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18</xdr:col>
      <xdr:colOff>125289</xdr:colOff>
      <xdr:row>43</xdr:row>
      <xdr:rowOff>143965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846C66C-756C-4A38-9F0F-20D17894CF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0488489" cy="78115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17</xdr:col>
      <xdr:colOff>153868</xdr:colOff>
      <xdr:row>51</xdr:row>
      <xdr:rowOff>125012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E29CC9-3DE4-4A9D-9A38-3E705494B1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0517068" cy="85070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D14" sqref="D1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550</v>
      </c>
      <c r="C2" s="4">
        <f>B2*1.2</f>
        <v>660</v>
      </c>
      <c r="D2" s="4">
        <f t="shared" ref="D2:D13" si="2">C2*1.2</f>
        <v>792</v>
      </c>
      <c r="E2" s="5">
        <f t="shared" ref="E2:E13" si="3">R2</f>
        <v>7500000</v>
      </c>
      <c r="F2" s="15">
        <f t="shared" ref="F2:F13" si="4">ROUND((E2/B2),0)</f>
        <v>13636</v>
      </c>
      <c r="G2" s="10">
        <f t="shared" ref="G2:G13" si="5">ROUND((E2/C2),0)</f>
        <v>11364</v>
      </c>
      <c r="H2" s="10">
        <f t="shared" ref="H2:H13" si="6">ROUND((E2/D2),0)</f>
        <v>9470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550</v>
      </c>
      <c r="R2" s="2">
        <v>7500000</v>
      </c>
      <c r="S2" s="8"/>
      <c r="T2" s="8"/>
    </row>
    <row r="3" spans="1:20" x14ac:dyDescent="0.25">
      <c r="A3" s="4">
        <f t="shared" si="0"/>
        <v>0</v>
      </c>
      <c r="B3" s="4">
        <f t="shared" si="1"/>
        <v>728</v>
      </c>
      <c r="C3" s="4">
        <f t="shared" ref="C3:C15" si="9">B3*1.2</f>
        <v>873.6</v>
      </c>
      <c r="D3" s="4">
        <f t="shared" si="2"/>
        <v>1048.32</v>
      </c>
      <c r="E3" s="5">
        <f t="shared" si="3"/>
        <v>7500000</v>
      </c>
      <c r="F3" s="15">
        <f t="shared" si="4"/>
        <v>10302</v>
      </c>
      <c r="G3" s="10">
        <f t="shared" si="5"/>
        <v>8585</v>
      </c>
      <c r="H3" s="10">
        <f t="shared" si="6"/>
        <v>7154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728</v>
      </c>
      <c r="R3" s="2">
        <v>7500000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860</v>
      </c>
      <c r="C4" s="4">
        <f t="shared" si="9"/>
        <v>1032</v>
      </c>
      <c r="D4" s="4">
        <f t="shared" si="2"/>
        <v>1238.3999999999999</v>
      </c>
      <c r="E4" s="5">
        <f t="shared" si="3"/>
        <v>8000000</v>
      </c>
      <c r="F4" s="15">
        <f t="shared" si="4"/>
        <v>9302</v>
      </c>
      <c r="G4" s="10">
        <f t="shared" si="5"/>
        <v>7752</v>
      </c>
      <c r="H4" s="10">
        <f t="shared" si="6"/>
        <v>6460</v>
      </c>
      <c r="I4" s="4" t="e">
        <f>#REF!</f>
        <v>#REF!</v>
      </c>
      <c r="J4" s="4">
        <f t="shared" si="7"/>
        <v>0</v>
      </c>
      <c r="O4">
        <v>0</v>
      </c>
      <c r="P4">
        <v>1032</v>
      </c>
      <c r="Q4">
        <f t="shared" ref="Q2:Q12" si="10">P4/1.2</f>
        <v>860</v>
      </c>
      <c r="R4" s="2">
        <v>8000000</v>
      </c>
      <c r="S4" s="8"/>
      <c r="T4" s="8"/>
    </row>
    <row r="5" spans="1:20" x14ac:dyDescent="0.25">
      <c r="A5" s="4">
        <f t="shared" si="0"/>
        <v>0</v>
      </c>
      <c r="B5" s="4">
        <f t="shared" si="1"/>
        <v>705</v>
      </c>
      <c r="C5" s="4">
        <f t="shared" si="9"/>
        <v>846</v>
      </c>
      <c r="D5" s="4">
        <f t="shared" si="2"/>
        <v>1015.1999999999999</v>
      </c>
      <c r="E5" s="5">
        <f t="shared" si="3"/>
        <v>7245000</v>
      </c>
      <c r="F5" s="15">
        <f t="shared" si="4"/>
        <v>10277</v>
      </c>
      <c r="G5" s="10">
        <f t="shared" si="5"/>
        <v>8564</v>
      </c>
      <c r="H5" s="10">
        <f t="shared" si="6"/>
        <v>7137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705</v>
      </c>
      <c r="R5" s="2">
        <v>7245000</v>
      </c>
      <c r="S5" s="8"/>
      <c r="T5" s="8"/>
    </row>
    <row r="6" spans="1:20" x14ac:dyDescent="0.25">
      <c r="A6" s="4">
        <f t="shared" si="0"/>
        <v>0</v>
      </c>
      <c r="B6" s="4">
        <f t="shared" si="1"/>
        <v>719</v>
      </c>
      <c r="C6" s="4">
        <f t="shared" si="9"/>
        <v>862.8</v>
      </c>
      <c r="D6" s="4">
        <f t="shared" si="2"/>
        <v>1035.3599999999999</v>
      </c>
      <c r="E6" s="5">
        <f t="shared" si="3"/>
        <v>7400000</v>
      </c>
      <c r="F6" s="10">
        <f t="shared" si="4"/>
        <v>10292</v>
      </c>
      <c r="G6" s="10">
        <f t="shared" si="5"/>
        <v>8577</v>
      </c>
      <c r="H6" s="10">
        <f t="shared" si="6"/>
        <v>7147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719</v>
      </c>
      <c r="R6" s="2">
        <v>7400000</v>
      </c>
      <c r="S6" s="8"/>
      <c r="T6" s="8"/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10" t="e">
        <f t="shared" si="4"/>
        <v>#DIV/0!</v>
      </c>
      <c r="G7" s="10" t="e">
        <f t="shared" si="5"/>
        <v>#DIV/0!</v>
      </c>
      <c r="H7" s="10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si="10"/>
        <v>0</v>
      </c>
      <c r="R7" s="2">
        <v>0</v>
      </c>
      <c r="S7" s="8"/>
      <c r="T7" s="8"/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10" t="e">
        <f t="shared" si="4"/>
        <v>#DIV/0!</v>
      </c>
      <c r="G8" s="10" t="e">
        <f t="shared" si="5"/>
        <v>#DIV/0!</v>
      </c>
      <c r="H8" s="10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  <c r="S8" s="8"/>
      <c r="T8" s="8"/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10" t="e">
        <f t="shared" si="4"/>
        <v>#DIV/0!</v>
      </c>
      <c r="G9" s="10" t="e">
        <f t="shared" si="5"/>
        <v>#DIV/0!</v>
      </c>
      <c r="H9" s="10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4:24" x14ac:dyDescent="0.25">
      <c r="E18" t="s">
        <v>13</v>
      </c>
    </row>
    <row r="19" spans="4:24" x14ac:dyDescent="0.25">
      <c r="D19">
        <f>F19*1.2</f>
        <v>888</v>
      </c>
      <c r="E19" t="s">
        <v>14</v>
      </c>
      <c r="F19" s="7">
        <v>740</v>
      </c>
    </row>
    <row r="20" spans="4:24" x14ac:dyDescent="0.25">
      <c r="E20" t="s">
        <v>15</v>
      </c>
      <c r="F20" s="7">
        <v>10200</v>
      </c>
      <c r="I20" t="s">
        <v>24</v>
      </c>
      <c r="J20">
        <v>570</v>
      </c>
    </row>
    <row r="21" spans="4:24" x14ac:dyDescent="0.25">
      <c r="E21" t="s">
        <v>16</v>
      </c>
      <c r="F21" s="7">
        <f>F20*F19</f>
        <v>7548000</v>
      </c>
    </row>
    <row r="22" spans="4:24" x14ac:dyDescent="0.25">
      <c r="G22" s="6"/>
      <c r="H22" s="6"/>
      <c r="I22" t="s">
        <v>26</v>
      </c>
      <c r="J22">
        <f>23+18</f>
        <v>41</v>
      </c>
    </row>
    <row r="23" spans="4:24" x14ac:dyDescent="0.25">
      <c r="I23" t="s">
        <v>27</v>
      </c>
      <c r="J23">
        <v>20</v>
      </c>
    </row>
    <row r="24" spans="4:24" x14ac:dyDescent="0.25">
      <c r="I24" t="s">
        <v>25</v>
      </c>
      <c r="J24">
        <f>29+32</f>
        <v>61</v>
      </c>
      <c r="P24" s="11"/>
      <c r="Q24" s="11"/>
      <c r="R24" s="13"/>
      <c r="T24" s="11"/>
      <c r="U24" s="11"/>
      <c r="V24" s="11"/>
      <c r="W24" s="11"/>
      <c r="X24" s="11"/>
    </row>
    <row r="25" spans="4:24" x14ac:dyDescent="0.25">
      <c r="J25">
        <f>J24+J23+J22</f>
        <v>122</v>
      </c>
      <c r="P25" s="11"/>
      <c r="Q25" s="14"/>
      <c r="R25" s="14"/>
      <c r="T25" s="14"/>
      <c r="U25" s="14"/>
      <c r="V25" s="11"/>
      <c r="W25" s="11"/>
      <c r="X25" s="11"/>
    </row>
    <row r="26" spans="4:24" x14ac:dyDescent="0.25">
      <c r="F26" s="7" t="s">
        <v>17</v>
      </c>
      <c r="J26">
        <f>J25+J20</f>
        <v>692</v>
      </c>
      <c r="P26" s="11"/>
      <c r="Q26" s="11"/>
      <c r="R26" s="11"/>
      <c r="T26" s="11"/>
      <c r="U26" s="11"/>
      <c r="V26" s="11"/>
      <c r="W26" s="11"/>
      <c r="X26" s="11"/>
    </row>
    <row r="27" spans="4:24" x14ac:dyDescent="0.25">
      <c r="F27" s="7" t="s">
        <v>18</v>
      </c>
      <c r="J27">
        <f>F19-J26</f>
        <v>48</v>
      </c>
      <c r="P27" s="11"/>
      <c r="Q27" s="11"/>
      <c r="R27" s="11"/>
      <c r="T27" s="11"/>
      <c r="U27" s="11"/>
      <c r="V27" s="11"/>
      <c r="W27" s="11"/>
      <c r="X27" s="11"/>
    </row>
    <row r="28" spans="4:24" x14ac:dyDescent="0.25">
      <c r="F28" s="7" t="s">
        <v>19</v>
      </c>
      <c r="P28" s="11"/>
      <c r="Q28" s="11"/>
      <c r="R28" s="12"/>
      <c r="T28" s="12"/>
      <c r="U28" s="12"/>
      <c r="V28" s="11"/>
      <c r="W28" s="11"/>
      <c r="X28" s="11"/>
    </row>
    <row r="29" spans="4:24" x14ac:dyDescent="0.25">
      <c r="F29" s="7" t="s">
        <v>20</v>
      </c>
      <c r="G29">
        <v>6100000</v>
      </c>
      <c r="J29" t="s">
        <v>28</v>
      </c>
      <c r="P29" s="11"/>
      <c r="Q29" s="11"/>
      <c r="R29" s="11"/>
      <c r="T29" s="11"/>
      <c r="U29" s="11"/>
      <c r="V29" s="11"/>
      <c r="W29" s="11"/>
      <c r="X29" s="11"/>
    </row>
    <row r="30" spans="4:24" x14ac:dyDescent="0.25">
      <c r="F30" s="7" t="s">
        <v>21</v>
      </c>
      <c r="G30">
        <v>183000</v>
      </c>
      <c r="P30" s="11"/>
      <c r="Q30" s="11"/>
      <c r="R30" s="11"/>
      <c r="T30" s="11"/>
      <c r="U30" s="11"/>
      <c r="V30" s="11"/>
      <c r="W30" s="11"/>
      <c r="X30" s="11"/>
    </row>
    <row r="31" spans="4:24" x14ac:dyDescent="0.25">
      <c r="F31" s="7" t="s">
        <v>22</v>
      </c>
      <c r="G31">
        <v>30000</v>
      </c>
      <c r="P31" s="11"/>
      <c r="Q31" s="11"/>
      <c r="R31" s="11"/>
      <c r="T31" s="11"/>
      <c r="U31" s="11"/>
      <c r="V31" s="11"/>
      <c r="W31" s="11"/>
      <c r="X31" s="11"/>
    </row>
    <row r="32" spans="4:24" x14ac:dyDescent="0.25">
      <c r="F32" s="7" t="s">
        <v>23</v>
      </c>
      <c r="G32">
        <f>SUM(G29:G31)</f>
        <v>6313000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2024-03-22T09:19:51Z</dcterms:modified>
</cp:coreProperties>
</file>