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438104B-B54E-427D-A862-880AC6CB0D2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" i="1" l="1"/>
  <c r="I39" i="1" s="1"/>
  <c r="G39" i="1"/>
  <c r="F39" i="1"/>
  <c r="A39" i="1"/>
  <c r="A38" i="1"/>
  <c r="I30" i="1"/>
  <c r="I29" i="1"/>
  <c r="C27" i="1"/>
  <c r="J23" i="1"/>
  <c r="I13" i="1"/>
  <c r="K19" i="1"/>
  <c r="L19" i="1"/>
  <c r="L13" i="1"/>
  <c r="K13" i="1"/>
  <c r="L21" i="1"/>
  <c r="K21" i="1"/>
  <c r="L20" i="1"/>
  <c r="K20" i="1"/>
  <c r="I22" i="1"/>
  <c r="I21" i="1"/>
  <c r="I20" i="1"/>
  <c r="I19" i="1"/>
  <c r="I18" i="1"/>
  <c r="I17" i="1"/>
  <c r="I16" i="1"/>
  <c r="I15" i="1"/>
  <c r="I14" i="1"/>
  <c r="H28" i="1"/>
  <c r="D28" i="1"/>
  <c r="G8" i="1"/>
  <c r="B20" i="1"/>
  <c r="I23" i="1"/>
  <c r="H23" i="1"/>
  <c r="H19" i="1"/>
  <c r="H15" i="1"/>
  <c r="H13" i="1"/>
  <c r="E14" i="1"/>
  <c r="I35" i="1"/>
  <c r="H35" i="1"/>
  <c r="A35" i="1"/>
  <c r="G29" i="1"/>
  <c r="C28" i="1"/>
  <c r="F9" i="1"/>
  <c r="I37" i="1"/>
  <c r="H37" i="1"/>
  <c r="A37" i="1"/>
  <c r="F13" i="1"/>
  <c r="F6" i="1"/>
  <c r="I36" i="1"/>
  <c r="C40" i="1" l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I31" i="1"/>
  <c r="B21" i="1" l="1"/>
  <c r="C17" i="1"/>
  <c r="B18" i="1"/>
  <c r="B19" i="1"/>
  <c r="I27" i="1" l="1"/>
  <c r="I32" i="1"/>
  <c r="F27" i="1"/>
  <c r="G27" i="1" l="1"/>
  <c r="F28" i="1"/>
  <c r="G28" i="1"/>
  <c r="F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9" i="1" l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<sst xmlns="http://schemas.openxmlformats.org/spreadsheetml/2006/main" count="29" uniqueCount="27">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</sst>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AB4DA-2AD7-4530-B187-D8B59611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FEA9A-651C-48BF-85EB-8A6DB7C13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402233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C5ED0-242C-4B65-8FBD-38FF503C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42233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257721</xdr:colOff>
      <xdr:row>28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87CDA-E4FF-4EF5-9E7E-13B0DB43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5321" cy="54585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343458</xdr:colOff>
      <xdr:row>30</xdr:row>
      <xdr:rowOff>29350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312A1B-E75F-440F-90DB-86A393DF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4001058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439573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A1657-892A-4F0F-9EEC-EF0C34D2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93173" cy="782111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23</xdr:col>
      <xdr:colOff>276774</xdr:colOff>
      <xdr:row>28</xdr:row>
      <xdr:rowOff>153139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7FBC93-CFDB-49D0-95E7-40DC386F8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3934374" cy="5296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10" zoomScaleNormal="100" workbookViewId="0">
      <selection activeCell="H40" sqref="H4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11000</v>
      </c>
      <c r="C3" s="17"/>
      <c r="D3" s="10"/>
      <c r="E3">
        <v>2005</v>
      </c>
      <c r="F3" s="3">
        <v>2024</v>
      </c>
      <c r="G3" s="4">
        <f>F3-E3</f>
        <v>19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/>
      <c r="F6" s="3">
        <f>70.26*10.764</f>
        <v>756.27864</v>
      </c>
      <c r="G6" s="14">
        <v>756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19</v>
      </c>
      <c r="C7" s="20"/>
      <c r="D7" s="42"/>
      <c r="E7" s="6"/>
      <c r="F7" s="3">
        <v>756</v>
      </c>
      <c r="G7" s="5">
        <v>10300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41</v>
      </c>
      <c r="C8" s="20"/>
      <c r="D8" s="42"/>
      <c r="E8" s="6"/>
      <c r="F8" s="56">
        <v>9288</v>
      </c>
      <c r="G8" s="5">
        <f>G7*G6</f>
        <v>7786800</v>
      </c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>
        <f>F8*F7</f>
        <v>7021728</v>
      </c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28.5</v>
      </c>
      <c r="C10" s="20"/>
      <c r="D10" s="42"/>
      <c r="E10" s="13"/>
      <c r="F10" s="52"/>
      <c r="G10" s="13"/>
      <c r="H10" s="31"/>
      <c r="I10" s="5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0.28499999999999998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712.49999999999989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1787.5</v>
      </c>
      <c r="C13" s="21"/>
      <c r="D13" s="44"/>
      <c r="E13">
        <v>480</v>
      </c>
      <c r="F13" s="6">
        <f>F6/E13</f>
        <v>1.5755805000000001</v>
      </c>
      <c r="G13" s="13"/>
      <c r="H13" s="51">
        <f>10.85</f>
        <v>10.85</v>
      </c>
      <c r="I13" s="51">
        <f>H13*10.764</f>
        <v>116.78939999999999</v>
      </c>
      <c r="J13" s="34">
        <v>130</v>
      </c>
      <c r="K13" s="34">
        <f>2.75*4.375</f>
        <v>12.03125</v>
      </c>
      <c r="L13" s="30">
        <f>K13*10.764</f>
        <v>129.50437499999998</v>
      </c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8500</v>
      </c>
      <c r="C14" s="17"/>
      <c r="D14" s="10"/>
      <c r="E14" s="6">
        <f>44.65*10.764</f>
        <v>480.61259999999993</v>
      </c>
      <c r="G14" s="13"/>
      <c r="H14" s="31">
        <v>1.3</v>
      </c>
      <c r="I14" s="51">
        <f>H14*10.764</f>
        <v>13.9932</v>
      </c>
      <c r="J14" s="34">
        <v>14</v>
      </c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10287.5</v>
      </c>
      <c r="C15" s="17"/>
      <c r="D15" s="10"/>
      <c r="E15" s="6"/>
      <c r="G15" s="13"/>
      <c r="H15" s="34">
        <f>0.8</f>
        <v>0.8</v>
      </c>
      <c r="I15" s="51">
        <f>H15*10.764</f>
        <v>8.6112000000000002</v>
      </c>
      <c r="J15" s="34">
        <v>9</v>
      </c>
      <c r="K15" s="34"/>
      <c r="L15" s="30"/>
      <c r="M15" s="4"/>
    </row>
    <row r="16" spans="1:17" ht="16.5" x14ac:dyDescent="0.3">
      <c r="A16" s="16" t="s">
        <v>21</v>
      </c>
      <c r="B16" s="22">
        <v>756</v>
      </c>
      <c r="C16" s="38"/>
      <c r="D16" s="8"/>
      <c r="E16" s="5"/>
      <c r="F16" s="5"/>
      <c r="G16" s="5"/>
      <c r="H16" s="6">
        <v>2.5499999999999998</v>
      </c>
      <c r="I16" s="51">
        <f>H16*10.764</f>
        <v>27.448199999999996</v>
      </c>
      <c r="J16" s="34">
        <v>27</v>
      </c>
      <c r="M16" s="33"/>
    </row>
    <row r="17" spans="1:14" ht="16.5" x14ac:dyDescent="0.3">
      <c r="A17" s="16" t="s">
        <v>11</v>
      </c>
      <c r="B17" s="23">
        <f>B15*B16</f>
        <v>7777350</v>
      </c>
      <c r="C17" s="23">
        <f>B17*80%</f>
        <v>6221880</v>
      </c>
      <c r="D17" s="10"/>
      <c r="E17" s="5"/>
      <c r="F17" s="36"/>
      <c r="G17" s="5"/>
      <c r="H17" s="6">
        <v>1.62</v>
      </c>
      <c r="I17" s="51">
        <f>H17*10.764</f>
        <v>17.43768</v>
      </c>
      <c r="J17" s="34">
        <v>17</v>
      </c>
      <c r="M17" s="5"/>
      <c r="N17" s="6"/>
    </row>
    <row r="18" spans="1:14" ht="16.5" x14ac:dyDescent="0.3">
      <c r="A18" s="16" t="s">
        <v>25</v>
      </c>
      <c r="B18" s="23">
        <f>B17*0.9</f>
        <v>6999615</v>
      </c>
      <c r="C18" s="23"/>
      <c r="D18" s="10"/>
      <c r="E18" s="5"/>
      <c r="F18" s="36"/>
      <c r="G18" s="5"/>
      <c r="H18" s="6">
        <v>1.05</v>
      </c>
      <c r="I18" s="51">
        <f>H18*10.764</f>
        <v>11.302199999999999</v>
      </c>
      <c r="J18" s="34">
        <v>11</v>
      </c>
      <c r="M18" s="5"/>
      <c r="N18" s="6"/>
    </row>
    <row r="19" spans="1:14" ht="16.5" x14ac:dyDescent="0.3">
      <c r="A19" s="16" t="s">
        <v>26</v>
      </c>
      <c r="B19" s="23">
        <f>B17*0.8</f>
        <v>6221880</v>
      </c>
      <c r="C19" s="23"/>
      <c r="D19" s="10"/>
      <c r="E19" s="5"/>
      <c r="F19" s="36"/>
      <c r="G19" s="5"/>
      <c r="H19" s="6">
        <f>5.7</f>
        <v>5.7</v>
      </c>
      <c r="I19" s="51">
        <f>H19*10.764</f>
        <v>61.354799999999997</v>
      </c>
      <c r="J19">
        <v>74</v>
      </c>
      <c r="K19">
        <f>2.9*2.36</f>
        <v>6.8439999999999994</v>
      </c>
      <c r="L19">
        <f>K19*10.764</f>
        <v>73.668815999999993</v>
      </c>
      <c r="M19" s="5"/>
      <c r="N19" s="6"/>
    </row>
    <row r="20" spans="1:14" ht="16.5" x14ac:dyDescent="0.3">
      <c r="A20" s="16" t="s">
        <v>12</v>
      </c>
      <c r="B20" s="24">
        <f>756*B4</f>
        <v>1890000</v>
      </c>
      <c r="C20" s="17"/>
      <c r="D20" s="10"/>
      <c r="E20" s="6"/>
      <c r="F20" s="5"/>
      <c r="H20" s="6">
        <v>8.1999999999999993</v>
      </c>
      <c r="I20" s="51">
        <f>H20*10.764</f>
        <v>88.264799999999994</v>
      </c>
      <c r="J20">
        <v>105</v>
      </c>
      <c r="K20">
        <f>3.085*3.15</f>
        <v>9.7177499999999988</v>
      </c>
      <c r="L20">
        <f>K20*10.764</f>
        <v>104.60186099999999</v>
      </c>
    </row>
    <row r="21" spans="1:14" ht="16.5" x14ac:dyDescent="0.3">
      <c r="A21" s="19" t="s">
        <v>16</v>
      </c>
      <c r="B21" s="24">
        <f>B17*0.025/12</f>
        <v>16202.8125</v>
      </c>
      <c r="C21" s="39"/>
      <c r="D21" s="10"/>
      <c r="E21" s="6"/>
      <c r="F21" s="5"/>
      <c r="H21" s="6">
        <v>9.01</v>
      </c>
      <c r="I21" s="51">
        <f>H21*10.764</f>
        <v>96.983639999999994</v>
      </c>
      <c r="J21">
        <v>100</v>
      </c>
      <c r="K21">
        <f>2.828*3.276</f>
        <v>9.2645279999999985</v>
      </c>
      <c r="L21">
        <f>K21*10.764</f>
        <v>99.723379391999984</v>
      </c>
    </row>
    <row r="22" spans="1:14" x14ac:dyDescent="0.25">
      <c r="B22" s="12"/>
      <c r="H22" s="6">
        <v>1.71</v>
      </c>
      <c r="I22" s="51">
        <f>H22*10.764</f>
        <v>18.40644</v>
      </c>
      <c r="J22">
        <v>18</v>
      </c>
    </row>
    <row r="23" spans="1:14" x14ac:dyDescent="0.25">
      <c r="B23" s="12"/>
      <c r="H23" s="6">
        <f>SUM(H13:H22)</f>
        <v>42.79</v>
      </c>
      <c r="I23" s="6">
        <f>H23*10.764</f>
        <v>460.59155999999996</v>
      </c>
      <c r="J23">
        <f>SUM(J13:J22)</f>
        <v>505</v>
      </c>
    </row>
    <row r="24" spans="1:14" x14ac:dyDescent="0.25">
      <c r="J24" s="6"/>
    </row>
    <row r="25" spans="1:14" x14ac:dyDescent="0.25">
      <c r="C25" t="s">
        <v>14</v>
      </c>
      <c r="G25" s="6"/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750</v>
      </c>
      <c r="C27" s="8">
        <f>B27*1.2</f>
        <v>900</v>
      </c>
      <c r="D27" s="8"/>
      <c r="E27" s="8">
        <v>9100000</v>
      </c>
      <c r="F27" s="10">
        <f t="shared" ref="F27:F33" si="0">E27/B27</f>
        <v>12133.333333333334</v>
      </c>
      <c r="G27" s="10">
        <f>E27/C27</f>
        <v>10111.111111111111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v>600</v>
      </c>
      <c r="C28" s="8">
        <f>B28*1.2</f>
        <v>720</v>
      </c>
      <c r="D28" s="8">
        <f>C28*1.3</f>
        <v>936</v>
      </c>
      <c r="E28" s="8">
        <v>7600000</v>
      </c>
      <c r="F28" s="10">
        <f t="shared" si="0"/>
        <v>12666.666666666666</v>
      </c>
      <c r="G28" s="10">
        <f>E28/C28</f>
        <v>10555.555555555555</v>
      </c>
      <c r="H28" s="10">
        <f>E28/D28</f>
        <v>8119.6581196581201</v>
      </c>
      <c r="I28" s="8">
        <f>C28/B28</f>
        <v>1.2</v>
      </c>
      <c r="J28" s="15"/>
    </row>
    <row r="29" spans="1:14" x14ac:dyDescent="0.25">
      <c r="B29" s="9"/>
      <c r="C29" s="8">
        <v>600</v>
      </c>
      <c r="D29" s="8"/>
      <c r="E29" s="10">
        <v>7000000</v>
      </c>
      <c r="F29" s="10" t="e">
        <f t="shared" si="0"/>
        <v>#DIV/0!</v>
      </c>
      <c r="G29" s="10">
        <f>E29/C29</f>
        <v>11666.666666666666</v>
      </c>
      <c r="H29" s="10" t="e">
        <f>E29/#REF!</f>
        <v>#REF!</v>
      </c>
      <c r="I29" s="8" t="e">
        <f>C29/B29</f>
        <v>#DIV/0!</v>
      </c>
    </row>
    <row r="30" spans="1:14" x14ac:dyDescent="0.25">
      <c r="B30" s="9">
        <v>700</v>
      </c>
      <c r="C30" s="8">
        <v>900</v>
      </c>
      <c r="D30" s="8"/>
      <c r="E30" s="10">
        <v>10700000</v>
      </c>
      <c r="F30" s="10">
        <f t="shared" si="0"/>
        <v>15285.714285714286</v>
      </c>
      <c r="G30" s="10">
        <f t="shared" ref="G30:G33" si="1">E30/C30</f>
        <v>11888.888888888889</v>
      </c>
      <c r="H30" s="10" t="e">
        <f>E30/#REF!</f>
        <v>#REF!</v>
      </c>
      <c r="I30" s="8">
        <f>C30/B30</f>
        <v>1.2857142857142858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63.4*10.764</f>
        <v>682.43759999999997</v>
      </c>
      <c r="B35">
        <v>6852500</v>
      </c>
      <c r="C35">
        <f t="shared" ref="C35:C41" si="2">B35/A35</f>
        <v>10041.211093878766</v>
      </c>
      <c r="D35">
        <v>479800</v>
      </c>
      <c r="E35">
        <v>30000</v>
      </c>
      <c r="F35">
        <f>E35+D35+B35</f>
        <v>7362300</v>
      </c>
      <c r="G35">
        <f>F35/A35</f>
        <v>10788.239100541939</v>
      </c>
      <c r="H35" s="6">
        <f>A35*1.2</f>
        <v>818.92511999999999</v>
      </c>
      <c r="I35" s="6">
        <f>B35/H35</f>
        <v>8367.6759115656387</v>
      </c>
    </row>
    <row r="36" spans="1:9" x14ac:dyDescent="0.25">
      <c r="A36">
        <v>698</v>
      </c>
      <c r="B36">
        <v>6000000</v>
      </c>
      <c r="C36" s="54">
        <f t="shared" si="2"/>
        <v>8595.9885386819478</v>
      </c>
      <c r="D36">
        <v>167300</v>
      </c>
      <c r="E36">
        <v>30000</v>
      </c>
      <c r="F36">
        <f>E36+D36+B36</f>
        <v>6197300</v>
      </c>
      <c r="G36">
        <f>F36/A36</f>
        <v>8878.6532951289391</v>
      </c>
      <c r="H36" s="6"/>
      <c r="I36" s="6" t="e">
        <f>B36/H36</f>
        <v>#DIV/0!</v>
      </c>
    </row>
    <row r="37" spans="1:9" x14ac:dyDescent="0.25">
      <c r="A37">
        <f>31*10.764</f>
        <v>333.68399999999997</v>
      </c>
      <c r="B37" s="54">
        <v>4300000</v>
      </c>
      <c r="C37" s="54">
        <f t="shared" si="2"/>
        <v>12886.443461478526</v>
      </c>
      <c r="D37">
        <v>301000</v>
      </c>
      <c r="E37">
        <v>30000</v>
      </c>
      <c r="F37">
        <f>E37+D37+B37</f>
        <v>4631000</v>
      </c>
      <c r="G37">
        <f>F37/A37</f>
        <v>13878.399923280709</v>
      </c>
      <c r="H37">
        <f>A37*1.2</f>
        <v>400.42079999999993</v>
      </c>
      <c r="I37" s="6">
        <f>B37/H37</f>
        <v>10738.702884565439</v>
      </c>
    </row>
    <row r="38" spans="1:9" x14ac:dyDescent="0.25">
      <c r="A38">
        <f>71.4*10.764</f>
        <v>768.54960000000005</v>
      </c>
      <c r="B38" s="54">
        <v>10300000</v>
      </c>
      <c r="C38" s="54">
        <f t="shared" si="2"/>
        <v>13401.867621816469</v>
      </c>
      <c r="D38" s="50">
        <v>1248000</v>
      </c>
      <c r="E38" s="50">
        <v>30000</v>
      </c>
      <c r="F38" s="50">
        <f>E38+D38+B38</f>
        <v>11578000</v>
      </c>
      <c r="G38" s="50">
        <f>F38/A38</f>
        <v>15064.740128678746</v>
      </c>
    </row>
    <row r="39" spans="1:9" ht="15.75" x14ac:dyDescent="0.25">
      <c r="A39" s="55">
        <f>65.56*10.764</f>
        <v>705.68783999999994</v>
      </c>
      <c r="B39" s="54">
        <v>9200000</v>
      </c>
      <c r="C39" s="54">
        <f t="shared" si="2"/>
        <v>13036.925788603643</v>
      </c>
      <c r="D39">
        <v>64400</v>
      </c>
      <c r="E39" s="50">
        <v>30000</v>
      </c>
      <c r="F39" s="50">
        <f>E39+D39+B39</f>
        <v>9294400</v>
      </c>
      <c r="G39" s="50">
        <f>F39/A39</f>
        <v>13170.695983651924</v>
      </c>
      <c r="H39">
        <f>A39*1.2</f>
        <v>846.82540799999992</v>
      </c>
      <c r="I39" s="6">
        <f>B39/H39</f>
        <v>10864.104823836369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zoomScale="166" zoomScaleNormal="166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>
      <selection activeCell="R2" sqref="R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2024-03-27T11:51:50Z</dcterms:modified>
</cp:coreProperties>
</file>