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02E7A10-E8E9-4A20-B67A-2B0EA94FBFBC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5" l="1"/>
  <c r="D40" i="5"/>
  <c r="B9" i="5"/>
  <c r="I18" i="5"/>
  <c r="I17" i="5"/>
  <c r="I32" i="5" l="1"/>
  <c r="G40" i="5"/>
  <c r="M40" i="5"/>
  <c r="G39" i="5"/>
  <c r="I36" i="5"/>
  <c r="J44" i="5"/>
  <c r="K44" i="5" s="1"/>
  <c r="G44" i="5"/>
  <c r="K43" i="5"/>
  <c r="J43" i="5"/>
  <c r="G43" i="5"/>
  <c r="L9" i="5"/>
  <c r="B19" i="5" l="1"/>
  <c r="I35" i="5"/>
  <c r="I34" i="5"/>
  <c r="J42" i="5"/>
  <c r="K42" i="5" s="1"/>
  <c r="G42" i="5"/>
  <c r="J41" i="5"/>
  <c r="G41" i="5"/>
  <c r="J40" i="5"/>
  <c r="L40" i="5" s="1"/>
  <c r="J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L39" i="5" l="1"/>
  <c r="K39" i="5"/>
  <c r="B8" i="5"/>
  <c r="B13" i="5"/>
  <c r="B14" i="5" s="1"/>
  <c r="B15" i="5" s="1"/>
  <c r="B20" i="5" s="1"/>
  <c r="K41" i="5"/>
  <c r="L41" i="5"/>
  <c r="K40" i="5"/>
  <c r="B23" i="5" l="1"/>
  <c r="B21" i="5"/>
  <c r="B22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<sst xmlns="http://schemas.openxmlformats.org/spreadsheetml/2006/main" count="27" uniqueCount="27">
  <si>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</si>
  <si>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</si>
  <si>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</si>
  <si>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</si>
  <si>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</si>
  <si>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</si>
  <si>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</si>
  <si>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</si>
  <si>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</si>
  <si>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</si>
  <si>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</si>
  <si>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</si>
  <si>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</si>
  <si>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</si>
  <si>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</si>
  <si>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</si>
  <si>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</si>
  <si>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</si>
  <si>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</si>
  <si>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</si>
  <si>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</si>
  <si>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</si>
  <si>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</si>
  <si>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</si>
  <si>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</si>
  <si>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Measurement Carpet</t>
  </si>
  <si>
    <t>Approx.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</si>
</sst>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5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  <xf numFmtId="0" fontId="5" fillId="0" borderId="0" xfId="1"/>
    <xf numFmtId="0" fontId="0" fillId="4" borderId="1" xfId="0" applyFill="1" applyBorder="1"/>
    <xf numFmtId="0" fontId="1" fillId="4" borderId="1" xfId="0" applyFont="1" applyFill="1" applyBorder="1"/>
    <xf numFmtId="43" fontId="0" fillId="4" borderId="1" xfId="0" applyNumberForma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544873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D9DE2-26F3-4808-8E7C-EBA8E479A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56073" cy="8478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44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E041E-AD5D-4084-9F32-F83DCB3DD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1A325-4E32-4229-B798-82E72B41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21265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445F45-BD29-4730-97AE-680AE4FC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70865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38956</xdr:colOff>
      <xdr:row>38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9D26F4-5A07-4D14-8A85-583208BD4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34956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M44"/>
  <sheetViews>
    <sheetView topLeftCell="A16" workbookViewId="0">
      <selection activeCell="N44" sqref="N44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2007</v>
      </c>
      <c r="C6" s="4"/>
      <c r="D6" s="3"/>
      <c r="H6" t="s">
        <v>26</v>
      </c>
      <c r="I6" s="3">
        <v>2007</v>
      </c>
      <c r="J6" s="3">
        <v>2024</v>
      </c>
      <c r="K6" s="3">
        <f>J6-I6</f>
        <v>17</v>
      </c>
      <c r="L6" s="3">
        <f>K6-60</f>
        <v>-43</v>
      </c>
    </row>
    <row r="7" spans="1:12" ht="16.5" x14ac:dyDescent="0.3">
      <c r="A7" s="4" t="s">
        <v>6</v>
      </c>
      <c r="B7" s="4">
        <f>B5-B6</f>
        <v>17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-43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610*2500</f>
        <v>1525000</v>
      </c>
      <c r="C9" s="8"/>
      <c r="D9" s="7"/>
      <c r="H9" s="12"/>
      <c r="I9" s="13"/>
      <c r="J9" s="13">
        <v>610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25.5</v>
      </c>
      <c r="C13" s="4"/>
      <c r="D13" s="3"/>
    </row>
    <row r="14" spans="1:12" ht="16.5" x14ac:dyDescent="0.3">
      <c r="A14" s="4"/>
      <c r="B14" s="9">
        <f>B13%</f>
        <v>0.255</v>
      </c>
      <c r="C14" s="9"/>
      <c r="D14" s="18"/>
    </row>
    <row r="15" spans="1:12" ht="16.5" x14ac:dyDescent="0.3">
      <c r="A15" s="4" t="s">
        <v>11</v>
      </c>
      <c r="B15" s="8">
        <f>ROUND((B9*B14),0)</f>
        <v>388875</v>
      </c>
      <c r="C15" s="8"/>
      <c r="D15" s="8"/>
    </row>
    <row r="16" spans="1:12" ht="16.5" x14ac:dyDescent="0.3">
      <c r="A16" s="4"/>
      <c r="B16" s="8"/>
      <c r="C16" s="8"/>
      <c r="D16" s="8"/>
      <c r="I16" t="s">
        <v>25</v>
      </c>
    </row>
    <row r="17" spans="1:10" ht="16.5" x14ac:dyDescent="0.3">
      <c r="A17" s="4" t="s">
        <v>2</v>
      </c>
      <c r="B17" s="8">
        <v>610</v>
      </c>
      <c r="C17" s="8"/>
      <c r="D17" s="7"/>
      <c r="I17">
        <f>148+12+23+20+107+104+5+12</f>
        <v>431</v>
      </c>
    </row>
    <row r="18" spans="1:10" ht="16.5" x14ac:dyDescent="0.3">
      <c r="A18" s="4" t="s">
        <v>22</v>
      </c>
      <c r="B18" s="4">
        <v>12200</v>
      </c>
      <c r="C18" s="4"/>
      <c r="D18" s="3"/>
      <c r="I18">
        <f>J9/I17</f>
        <v>1.4153132250580047</v>
      </c>
    </row>
    <row r="19" spans="1:10" ht="16.5" x14ac:dyDescent="0.3">
      <c r="A19" s="4" t="s">
        <v>12</v>
      </c>
      <c r="B19" s="8">
        <f>B18*B17</f>
        <v>7442000</v>
      </c>
      <c r="C19" s="8"/>
      <c r="D19" s="7"/>
    </row>
    <row r="20" spans="1:10" ht="16.5" x14ac:dyDescent="0.3">
      <c r="A20" s="10" t="s">
        <v>13</v>
      </c>
      <c r="B20" s="11">
        <f>B19-B15</f>
        <v>7053125</v>
      </c>
      <c r="C20" s="19"/>
      <c r="D20" s="19"/>
    </row>
    <row r="21" spans="1:10" ht="16.5" x14ac:dyDescent="0.3">
      <c r="A21" s="10" t="s">
        <v>14</v>
      </c>
      <c r="B21" s="11">
        <f>B20*0.9</f>
        <v>6347812.5</v>
      </c>
      <c r="C21" s="19"/>
      <c r="D21" s="19"/>
    </row>
    <row r="22" spans="1:10" ht="16.5" x14ac:dyDescent="0.3">
      <c r="A22" s="10" t="s">
        <v>15</v>
      </c>
      <c r="B22" s="11">
        <f>B20*0.8</f>
        <v>5642500</v>
      </c>
      <c r="C22" s="19"/>
      <c r="D22" s="19"/>
    </row>
    <row r="23" spans="1:10" ht="16.5" x14ac:dyDescent="0.3">
      <c r="A23" s="10" t="s">
        <v>16</v>
      </c>
      <c r="B23" s="11">
        <f>B20*0.025/12</f>
        <v>14694.010416666666</v>
      </c>
      <c r="C23" s="19"/>
      <c r="D23" s="19"/>
    </row>
    <row r="25" spans="1:10" x14ac:dyDescent="0.25">
      <c r="B25" s="1">
        <f>B20/610</f>
        <v>11562.5</v>
      </c>
      <c r="J25" s="21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10" x14ac:dyDescent="0.25">
      <c r="D32" s="3">
        <v>660</v>
      </c>
      <c r="E32" s="5"/>
      <c r="F32" s="3">
        <v>6500000</v>
      </c>
      <c r="G32" s="3" t="e">
        <f t="shared" ref="G32:G37" si="0">F32/E32</f>
        <v>#DIV/0!</v>
      </c>
      <c r="H32" s="3">
        <f t="shared" ref="H32:H37" si="1">F32/D32</f>
        <v>9848.484848484848</v>
      </c>
      <c r="I32" s="3" t="e">
        <f>D32/E32</f>
        <v>#DIV/0!</v>
      </c>
    </row>
    <row r="33" spans="4:13" x14ac:dyDescent="0.25">
      <c r="D33" s="3">
        <v>600</v>
      </c>
      <c r="E33" s="5">
        <v>410</v>
      </c>
      <c r="F33" s="3">
        <v>5150000</v>
      </c>
      <c r="G33" s="3">
        <f t="shared" si="0"/>
        <v>12560.975609756097</v>
      </c>
      <c r="H33" s="3">
        <f>G33/1.2</f>
        <v>10467.479674796748</v>
      </c>
      <c r="I33" s="3"/>
    </row>
    <row r="34" spans="4:13" x14ac:dyDescent="0.25">
      <c r="D34" s="22">
        <v>730</v>
      </c>
      <c r="E34" s="23">
        <v>584</v>
      </c>
      <c r="F34" s="24">
        <v>8800000</v>
      </c>
      <c r="G34" s="22">
        <f t="shared" si="0"/>
        <v>15068.493150684932</v>
      </c>
      <c r="H34" s="22">
        <f t="shared" si="1"/>
        <v>12054.794520547945</v>
      </c>
      <c r="I34" s="3">
        <f>D34/E34</f>
        <v>1.25</v>
      </c>
    </row>
    <row r="35" spans="4:13" x14ac:dyDescent="0.25">
      <c r="D35" s="22">
        <v>550</v>
      </c>
      <c r="E35" s="23">
        <v>416</v>
      </c>
      <c r="F35" s="24">
        <v>6200000</v>
      </c>
      <c r="G35" s="22">
        <f t="shared" si="0"/>
        <v>14903.846153846154</v>
      </c>
      <c r="H35" s="22">
        <f t="shared" si="1"/>
        <v>11272.727272727272</v>
      </c>
      <c r="I35" s="3">
        <f>D35/E35</f>
        <v>1.3221153846153846</v>
      </c>
    </row>
    <row r="36" spans="4:13" x14ac:dyDescent="0.25">
      <c r="D36" s="3">
        <v>635</v>
      </c>
      <c r="E36" s="6">
        <v>470</v>
      </c>
      <c r="F36" s="7">
        <v>6500000</v>
      </c>
      <c r="G36" s="6">
        <f t="shared" si="0"/>
        <v>13829.787234042553</v>
      </c>
      <c r="H36" s="6">
        <f t="shared" si="1"/>
        <v>10236.220472440946</v>
      </c>
      <c r="I36" s="3">
        <f>D36/E36</f>
        <v>1.3510638297872339</v>
      </c>
    </row>
    <row r="37" spans="4:13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3" x14ac:dyDescent="0.25">
      <c r="E38" t="s">
        <v>21</v>
      </c>
    </row>
    <row r="39" spans="4:13" x14ac:dyDescent="0.25">
      <c r="E39" s="3">
        <v>710</v>
      </c>
      <c r="F39" s="2">
        <v>6500000</v>
      </c>
      <c r="G39" s="3">
        <f>F39/E39</f>
        <v>9154.929577464789</v>
      </c>
      <c r="H39">
        <v>455000</v>
      </c>
      <c r="I39">
        <v>30000</v>
      </c>
      <c r="J39" s="3">
        <f t="shared" ref="J39:J44" si="2">I39+H39+F39</f>
        <v>6985000</v>
      </c>
      <c r="K39" s="3">
        <f>J39/E39</f>
        <v>9838.0281690140837</v>
      </c>
      <c r="L39" s="7">
        <f>J39/719</f>
        <v>9714.8817802503472</v>
      </c>
      <c r="M39" s="3"/>
    </row>
    <row r="40" spans="4:13" x14ac:dyDescent="0.25">
      <c r="D40">
        <f>E40*1.35</f>
        <v>621</v>
      </c>
      <c r="E40" s="3">
        <v>460</v>
      </c>
      <c r="F40" s="2">
        <v>6500000</v>
      </c>
      <c r="G40" s="3">
        <f>F40/E40</f>
        <v>14130.434782608696</v>
      </c>
      <c r="H40">
        <v>455000</v>
      </c>
      <c r="I40">
        <v>30000</v>
      </c>
      <c r="J40" s="3">
        <f t="shared" si="2"/>
        <v>6985000</v>
      </c>
      <c r="K40" s="3">
        <f t="shared" ref="K40:K44" si="3">J40/E40</f>
        <v>15184.782608695652</v>
      </c>
      <c r="L40" s="7">
        <f>J40/D40</f>
        <v>11247.987117552335</v>
      </c>
      <c r="M40" s="3">
        <f>F40/D40</f>
        <v>10466.988727858294</v>
      </c>
    </row>
    <row r="41" spans="4:13" x14ac:dyDescent="0.25">
      <c r="D41" s="3"/>
      <c r="E41" s="3"/>
      <c r="F41" s="3"/>
      <c r="G41" s="3" t="e">
        <f t="shared" ref="G41:G44" si="4">F41/E41</f>
        <v>#DIV/0!</v>
      </c>
      <c r="H41" s="3">
        <v>196600</v>
      </c>
      <c r="I41" s="3">
        <v>30000</v>
      </c>
      <c r="J41" s="3">
        <f t="shared" si="2"/>
        <v>226600</v>
      </c>
      <c r="K41" s="3" t="e">
        <f t="shared" si="3"/>
        <v>#DIV/0!</v>
      </c>
      <c r="L41" s="3" t="e">
        <f>J41/D41</f>
        <v>#DIV/0!</v>
      </c>
      <c r="M41" s="3"/>
    </row>
    <row r="42" spans="4:13" x14ac:dyDescent="0.25">
      <c r="D42" s="3"/>
      <c r="E42" s="3"/>
      <c r="F42" s="3"/>
      <c r="G42" s="3" t="e">
        <f t="shared" si="4"/>
        <v>#DIV/0!</v>
      </c>
      <c r="H42" s="3">
        <v>726000</v>
      </c>
      <c r="I42" s="3">
        <v>30000</v>
      </c>
      <c r="J42" s="3">
        <f t="shared" si="2"/>
        <v>756000</v>
      </c>
      <c r="K42" s="3" t="e">
        <f t="shared" si="3"/>
        <v>#DIV/0!</v>
      </c>
      <c r="L42" s="3"/>
      <c r="M42" s="3"/>
    </row>
    <row r="43" spans="4:13" x14ac:dyDescent="0.25">
      <c r="G43" s="3" t="e">
        <f t="shared" si="4"/>
        <v>#DIV/0!</v>
      </c>
      <c r="H43">
        <v>1200000</v>
      </c>
      <c r="I43" s="3">
        <v>30000</v>
      </c>
      <c r="J43" s="3">
        <f t="shared" si="2"/>
        <v>1230000</v>
      </c>
      <c r="K43" s="3" t="e">
        <f t="shared" si="3"/>
        <v>#DIV/0!</v>
      </c>
    </row>
    <row r="44" spans="4:13" x14ac:dyDescent="0.25">
      <c r="G44" s="20" t="e">
        <f t="shared" si="4"/>
        <v>#DIV/0!</v>
      </c>
      <c r="H44">
        <v>900000</v>
      </c>
      <c r="I44" s="3">
        <v>30000</v>
      </c>
      <c r="J44" s="3">
        <f t="shared" si="2"/>
        <v>930000</v>
      </c>
      <c r="K44" s="3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2024-03-30T06:38:32Z</dcterms:modified>
</cp:coreProperties>
</file>