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900AEA3-7912-4624-B9D5-AA89EBC4050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1" i="1" l="1"/>
  <c r="C20" i="1" l="1"/>
  <c r="B20" i="1"/>
  <c r="C11" i="1"/>
  <c r="C12" i="1" s="1"/>
  <c r="C13" i="1" s="1"/>
  <c r="C10" i="1"/>
  <c r="C8" i="1"/>
  <c r="C6" i="1"/>
  <c r="C5" i="1"/>
  <c r="C14" i="1" s="1"/>
  <c r="C15" i="1" l="1"/>
  <c r="C17" i="1" s="1"/>
  <c r="C19" i="1" l="1"/>
  <c r="C18" i="1"/>
  <c r="C21" i="1"/>
  <c r="I29" i="1" l="1"/>
  <c r="C28" i="1"/>
  <c r="C27" i="1"/>
  <c r="F6" i="1"/>
  <c r="A40" i="1"/>
  <c r="H39" i="1"/>
  <c r="G39" i="1"/>
  <c r="F39" i="1"/>
  <c r="A39" i="1"/>
  <c r="A38" i="1"/>
  <c r="A37" i="1"/>
  <c r="G4" i="1"/>
  <c r="H36" i="1"/>
  <c r="A36" i="1"/>
  <c r="A35" i="1"/>
  <c r="J28" i="1" l="1"/>
  <c r="J27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B21" i="1" s="1"/>
  <c r="C37" i="1"/>
  <c r="C36" i="1"/>
  <c r="C35" i="1"/>
  <c r="B18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<sst xmlns="http://schemas.openxmlformats.org/spreadsheetml/2006/main" count="32" uniqueCount="30">
  <si>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</si>
  <si>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</si>
  <si>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</si>
  <si>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</si>
  <si>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</si>
  <si>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</si>
  <si>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</si>
  <si>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</si>
  <si>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</si>
  <si>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</si>
  <si>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</si>
  <si>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</si>
  <si>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</si>
  <si>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</si>
  <si>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</si>
  <si>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</si>
  <si>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</si>
  <si>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</si>
  <si>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</si>
  <si>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</si>
  <si>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</si>
  <si>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</si>
  <si>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</si>
  <si>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</si>
  <si>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</si>
  <si>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</si>
  <si>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</si>
  <si>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Flat No.</t>
  </si>
  <si>
    <t>Maroo</t>
  </si>
  <si>
    <t>Aswa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</si>
</sst>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4" xfId="0" applyBorder="1"/>
    <xf numFmtId="43" fontId="0" fillId="0" borderId="4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5" fillId="2" borderId="1" xfId="0" applyFont="1" applyFill="1" applyBorder="1"/>
    <xf numFmtId="43" fontId="15" fillId="2" borderId="1" xfId="0" applyNumberFormat="1" applyFont="1" applyFill="1" applyBorder="1"/>
    <xf numFmtId="0" fontId="16" fillId="2" borderId="1" xfId="0" applyFont="1" applyFill="1" applyBorder="1" applyAlignment="1">
      <alignment vertical="top"/>
    </xf>
    <xf numFmtId="43" fontId="16" fillId="2" borderId="1" xfId="1" applyFont="1" applyFill="1" applyBorder="1" applyAlignment="1">
      <alignment vertical="top"/>
    </xf>
    <xf numFmtId="43" fontId="16" fillId="2" borderId="1" xfId="0" applyNumberFormat="1" applyFont="1" applyFill="1" applyBorder="1" applyAlignment="1">
      <alignment vertical="top"/>
    </xf>
    <xf numFmtId="0" fontId="2" fillId="2" borderId="0" xfId="0" applyFont="1" applyFill="1"/>
    <xf numFmtId="0" fontId="15" fillId="0" borderId="1" xfId="0" applyFont="1" applyBorder="1"/>
    <xf numFmtId="0" fontId="4" fillId="0" borderId="1" xfId="0" applyFont="1" applyBorder="1"/>
    <xf numFmtId="43" fontId="0" fillId="0" borderId="5" xfId="0" applyNumberFormat="1" applyBorder="1"/>
    <xf numFmtId="0" fontId="0" fillId="0" borderId="5" xfId="1" applyNumberFormat="1" applyFont="1" applyBorder="1"/>
    <xf numFmtId="10" fontId="0" fillId="0" borderId="5" xfId="1" applyNumberFormat="1" applyFont="1" applyBorder="1"/>
    <xf numFmtId="43" fontId="0" fillId="0" borderId="5" xfId="1" applyFont="1" applyBorder="1"/>
    <xf numFmtId="0" fontId="0" fillId="0" borderId="5" xfId="0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0" xfId="0" applyFill="1"/>
    <xf numFmtId="43" fontId="0" fillId="3" borderId="4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343458</xdr:colOff>
      <xdr:row>27</xdr:row>
      <xdr:rowOff>10244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47F0E-D4F6-49A4-94D3-395CAE18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1058" cy="51537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238669</xdr:colOff>
      <xdr:row>28</xdr:row>
      <xdr:rowOff>38823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394F43-AECA-4874-8024-EF5B71CF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96269" cy="518232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267248</xdr:colOff>
      <xdr:row>28</xdr:row>
      <xdr:rowOff>57876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D1EAC0-8317-47F2-8485-6201FA4A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924848" cy="520137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27</xdr:col>
      <xdr:colOff>295827</xdr:colOff>
      <xdr:row>28</xdr:row>
      <xdr:rowOff>95981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84B777-6900-4B75-8505-35D6C675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190500"/>
          <a:ext cx="3953427" cy="52394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7</xdr:col>
      <xdr:colOff>267248</xdr:colOff>
      <xdr:row>56</xdr:row>
      <xdr:rowOff>76902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AECF552-41FD-40A1-AED8-A566FD47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5715000"/>
          <a:ext cx="3924848" cy="502990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15</xdr:col>
      <xdr:colOff>219616</xdr:colOff>
      <xdr:row>56</xdr:row>
      <xdr:rowOff>153113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EF472A-DCFD-471B-9380-5D72874E7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5715000"/>
          <a:ext cx="3877216" cy="510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459136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2CF0F-BFD6-40F1-8C3B-95CE90AD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0336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137C4-DBBC-4D43-9863-85CE1539E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E922FE-0216-4C9F-B95D-536C1932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383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84F004-56B3-43C9-9E7B-0B6AB6D7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061EF-8909-4AC5-A96C-10A62C96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8"/>
      <c r="B1" s="9" t="s">
        <v>29</v>
      </c>
      <c r="C1" s="8" t="s">
        <v>28</v>
      </c>
      <c r="E1" s="1"/>
      <c r="F1" s="2"/>
      <c r="G1" s="2"/>
    </row>
    <row r="2" spans="1:17" ht="16.5" x14ac:dyDescent="0.3">
      <c r="A2" s="15" t="s">
        <v>27</v>
      </c>
      <c r="B2" s="26">
        <v>19</v>
      </c>
      <c r="C2" s="26">
        <v>1102</v>
      </c>
      <c r="D2" s="7"/>
      <c r="E2" t="s">
        <v>13</v>
      </c>
    </row>
    <row r="3" spans="1:17" ht="16.5" x14ac:dyDescent="0.3">
      <c r="A3" s="15" t="s">
        <v>0</v>
      </c>
      <c r="B3" s="27">
        <v>22500</v>
      </c>
      <c r="C3" s="16">
        <v>23500</v>
      </c>
      <c r="D3" s="49"/>
      <c r="E3">
        <v>1975</v>
      </c>
      <c r="F3" s="3">
        <v>2024</v>
      </c>
      <c r="G3" s="4">
        <f>F3-E3</f>
        <v>49</v>
      </c>
      <c r="L3" s="3"/>
      <c r="M3" s="4"/>
    </row>
    <row r="4" spans="1:17" ht="33" x14ac:dyDescent="0.3">
      <c r="A4" s="17" t="s">
        <v>1</v>
      </c>
      <c r="B4" s="27">
        <v>2600</v>
      </c>
      <c r="C4" s="16">
        <v>2800</v>
      </c>
      <c r="D4" s="49"/>
      <c r="E4">
        <v>1975</v>
      </c>
      <c r="F4" s="3">
        <v>2024</v>
      </c>
      <c r="G4" s="4">
        <f>F4-E4</f>
        <v>49</v>
      </c>
      <c r="H4" s="26"/>
      <c r="K4" s="33"/>
      <c r="L4" s="3"/>
      <c r="M4" s="4"/>
    </row>
    <row r="5" spans="1:17" ht="16.5" x14ac:dyDescent="0.3">
      <c r="A5" s="15" t="s">
        <v>2</v>
      </c>
      <c r="B5" s="27">
        <f>B3-B4</f>
        <v>19900</v>
      </c>
      <c r="C5" s="16">
        <f>C3-C4</f>
        <v>20700</v>
      </c>
      <c r="D5" s="49"/>
      <c r="E5" s="41" t="s">
        <v>22</v>
      </c>
      <c r="F5" s="41" t="s">
        <v>23</v>
      </c>
      <c r="G5" s="13"/>
      <c r="H5" s="8"/>
      <c r="I5" s="8"/>
      <c r="M5" s="37"/>
      <c r="N5" s="30"/>
      <c r="O5" s="30"/>
      <c r="P5" s="30"/>
      <c r="Q5" s="30"/>
    </row>
    <row r="6" spans="1:17" ht="16.5" x14ac:dyDescent="0.3">
      <c r="A6" s="15" t="s">
        <v>3</v>
      </c>
      <c r="B6" s="27">
        <f>B4</f>
        <v>2600</v>
      </c>
      <c r="C6" s="16">
        <f>C4</f>
        <v>2800</v>
      </c>
      <c r="D6" s="49"/>
      <c r="E6" s="42">
        <v>475</v>
      </c>
      <c r="F6" s="42">
        <f>E6*1.2</f>
        <v>570</v>
      </c>
      <c r="G6" s="13"/>
      <c r="H6" s="10"/>
      <c r="I6" s="8"/>
      <c r="M6" s="37"/>
      <c r="N6" s="30"/>
      <c r="O6" s="30"/>
      <c r="P6" s="30"/>
      <c r="Q6" s="30"/>
    </row>
    <row r="7" spans="1:17" ht="16.5" x14ac:dyDescent="0.3">
      <c r="A7" s="15" t="s">
        <v>4</v>
      </c>
      <c r="B7" s="18">
        <v>49</v>
      </c>
      <c r="C7" s="19">
        <v>49</v>
      </c>
      <c r="D7" s="50"/>
      <c r="E7" s="43"/>
      <c r="F7" s="44"/>
      <c r="G7" s="5"/>
      <c r="H7" s="8"/>
      <c r="I7" s="8"/>
      <c r="M7" s="38"/>
      <c r="N7" s="30"/>
      <c r="O7" s="30"/>
      <c r="P7" s="30"/>
      <c r="Q7" s="30"/>
    </row>
    <row r="8" spans="1:17" ht="16.5" x14ac:dyDescent="0.3">
      <c r="A8" s="15" t="s">
        <v>5</v>
      </c>
      <c r="B8" s="18">
        <f>B9-B7</f>
        <v>11</v>
      </c>
      <c r="C8" s="19">
        <f>C9-C7</f>
        <v>11</v>
      </c>
      <c r="D8" s="50"/>
      <c r="E8" s="45"/>
      <c r="F8" s="45"/>
      <c r="G8" s="5"/>
      <c r="H8" s="10"/>
      <c r="I8" s="10"/>
      <c r="M8" s="38"/>
      <c r="N8" s="30"/>
      <c r="O8" s="30"/>
      <c r="P8" s="30"/>
      <c r="Q8" s="30"/>
    </row>
    <row r="9" spans="1:17" ht="16.5" x14ac:dyDescent="0.3">
      <c r="A9" s="15" t="s">
        <v>6</v>
      </c>
      <c r="B9" s="18">
        <v>60</v>
      </c>
      <c r="C9" s="19">
        <v>60</v>
      </c>
      <c r="D9" s="50"/>
      <c r="E9" s="45"/>
      <c r="F9" s="45"/>
      <c r="G9" s="12"/>
      <c r="H9" s="8"/>
      <c r="I9" s="8"/>
      <c r="J9" s="32"/>
      <c r="M9" s="38"/>
      <c r="N9" s="30"/>
      <c r="O9" s="30"/>
      <c r="P9" s="30"/>
      <c r="Q9" s="30"/>
    </row>
    <row r="10" spans="1:17" ht="33" x14ac:dyDescent="0.3">
      <c r="A10" s="17" t="s">
        <v>7</v>
      </c>
      <c r="B10" s="18">
        <f>90*B7/B9</f>
        <v>73.5</v>
      </c>
      <c r="C10" s="19">
        <f>90*C7/C9</f>
        <v>73.5</v>
      </c>
      <c r="D10" s="50"/>
      <c r="E10" s="45"/>
      <c r="F10" s="45"/>
      <c r="G10" s="12"/>
      <c r="H10" s="30"/>
      <c r="I10" s="30"/>
      <c r="J10" s="32"/>
      <c r="K10" s="32"/>
      <c r="L10" s="29"/>
      <c r="M10" s="38"/>
      <c r="N10" s="30"/>
      <c r="O10" s="30"/>
      <c r="P10" s="30"/>
      <c r="Q10" s="30"/>
    </row>
    <row r="11" spans="1:17" ht="16.5" x14ac:dyDescent="0.3">
      <c r="A11" s="15"/>
      <c r="B11" s="28">
        <f>B10%</f>
        <v>0.73499999999999999</v>
      </c>
      <c r="C11" s="35">
        <f>C10%</f>
        <v>0.73499999999999999</v>
      </c>
      <c r="D11" s="51"/>
      <c r="E11" s="45"/>
      <c r="F11" s="45"/>
      <c r="G11" s="12"/>
      <c r="H11" s="30"/>
      <c r="I11" s="30"/>
      <c r="J11" s="32"/>
      <c r="K11" s="32"/>
      <c r="L11" s="29"/>
      <c r="M11" s="39"/>
      <c r="N11" s="30"/>
      <c r="O11" s="30"/>
      <c r="P11" s="30"/>
      <c r="Q11" s="30"/>
    </row>
    <row r="12" spans="1:17" ht="16.5" x14ac:dyDescent="0.3">
      <c r="A12" s="15" t="s">
        <v>8</v>
      </c>
      <c r="B12" s="27">
        <f>B6*B11</f>
        <v>1911</v>
      </c>
      <c r="C12" s="20">
        <f>C6*C11</f>
        <v>2058</v>
      </c>
      <c r="D12" s="52"/>
      <c r="E12" s="45"/>
      <c r="F12" s="45"/>
      <c r="G12" s="12"/>
      <c r="H12" s="30"/>
      <c r="I12" s="30"/>
      <c r="J12" s="32"/>
      <c r="K12" s="32"/>
      <c r="L12" s="29"/>
      <c r="M12" s="37"/>
      <c r="N12" s="30"/>
      <c r="O12" s="30"/>
      <c r="P12" s="30"/>
      <c r="Q12" s="30"/>
    </row>
    <row r="13" spans="1:17" ht="16.5" x14ac:dyDescent="0.3">
      <c r="A13" s="15" t="s">
        <v>9</v>
      </c>
      <c r="B13" s="27">
        <f>B6-B12</f>
        <v>689</v>
      </c>
      <c r="C13" s="20">
        <f>C6-C12</f>
        <v>742</v>
      </c>
      <c r="D13" s="52"/>
      <c r="E13" s="45"/>
      <c r="F13" s="45"/>
      <c r="G13" s="12"/>
      <c r="H13" s="40"/>
      <c r="I13" s="30"/>
      <c r="J13" s="32"/>
      <c r="K13" s="32"/>
      <c r="L13" s="29"/>
      <c r="M13" s="37"/>
      <c r="N13" s="30"/>
      <c r="O13" s="30"/>
      <c r="P13" s="30"/>
      <c r="Q13" s="30"/>
    </row>
    <row r="14" spans="1:17" ht="16.5" x14ac:dyDescent="0.3">
      <c r="A14" s="15" t="s">
        <v>2</v>
      </c>
      <c r="B14" s="27">
        <f>B5</f>
        <v>19900</v>
      </c>
      <c r="C14" s="16">
        <f>C5</f>
        <v>20700</v>
      </c>
      <c r="D14" s="49"/>
      <c r="E14" s="6"/>
      <c r="G14" s="12"/>
      <c r="H14" s="30"/>
      <c r="I14" s="30"/>
      <c r="J14" s="32"/>
      <c r="K14" s="32"/>
      <c r="L14" s="29"/>
      <c r="M14" s="37"/>
      <c r="N14" s="30"/>
      <c r="O14" s="30"/>
      <c r="P14" s="30"/>
      <c r="Q14" s="30"/>
    </row>
    <row r="15" spans="1:17" ht="16.5" x14ac:dyDescent="0.3">
      <c r="A15" s="15" t="s">
        <v>10</v>
      </c>
      <c r="B15" s="27">
        <f>B14+B13</f>
        <v>20589</v>
      </c>
      <c r="C15" s="16">
        <f>C14+C13</f>
        <v>21442</v>
      </c>
      <c r="D15" s="49"/>
      <c r="E15" s="6" t="s">
        <v>24</v>
      </c>
      <c r="G15" s="12"/>
      <c r="H15" s="32"/>
      <c r="I15" s="32"/>
      <c r="J15" s="32"/>
      <c r="K15" s="32"/>
      <c r="L15" s="29"/>
      <c r="M15" s="4"/>
    </row>
    <row r="16" spans="1:17" ht="16.5" x14ac:dyDescent="0.3">
      <c r="A16" s="15" t="s">
        <v>21</v>
      </c>
      <c r="B16" s="21">
        <v>570</v>
      </c>
      <c r="C16" s="36">
        <v>822</v>
      </c>
      <c r="D16" s="53"/>
      <c r="E16" s="5">
        <v>470</v>
      </c>
      <c r="F16" s="5"/>
      <c r="G16" s="5"/>
      <c r="H16" s="6"/>
      <c r="M16" s="31"/>
    </row>
    <row r="17" spans="1:14" ht="16.5" x14ac:dyDescent="0.3">
      <c r="A17" s="15" t="s">
        <v>11</v>
      </c>
      <c r="B17" s="22">
        <f>B15*B16</f>
        <v>11735730</v>
      </c>
      <c r="C17" s="22">
        <f>C15*C16</f>
        <v>17625324</v>
      </c>
      <c r="D17" s="49"/>
      <c r="E17" s="5"/>
      <c r="F17" s="34"/>
      <c r="G17" s="5"/>
      <c r="H17" s="6"/>
      <c r="M17" s="5"/>
      <c r="N17" s="6"/>
    </row>
    <row r="18" spans="1:14" ht="16.5" x14ac:dyDescent="0.3">
      <c r="A18" s="15" t="s">
        <v>25</v>
      </c>
      <c r="B18" s="22">
        <f>B17*0.9</f>
        <v>10562157</v>
      </c>
      <c r="C18" s="22">
        <f>C17*0.9</f>
        <v>15862791.6</v>
      </c>
      <c r="D18" s="49"/>
      <c r="E18" s="5"/>
      <c r="F18" s="34"/>
      <c r="G18" s="5"/>
      <c r="H18" s="6"/>
      <c r="M18" s="5"/>
      <c r="N18" s="6"/>
    </row>
    <row r="19" spans="1:14" ht="16.5" x14ac:dyDescent="0.3">
      <c r="A19" s="15" t="s">
        <v>26</v>
      </c>
      <c r="B19" s="22">
        <f>B17*0.8</f>
        <v>9388584</v>
      </c>
      <c r="C19" s="22">
        <f>C17*0.8</f>
        <v>14100259.200000001</v>
      </c>
      <c r="D19" s="49"/>
      <c r="E19" s="5"/>
      <c r="F19" s="34"/>
      <c r="G19" s="5"/>
      <c r="H19" s="6"/>
      <c r="M19" s="5"/>
      <c r="N19" s="6"/>
    </row>
    <row r="20" spans="1:14" ht="16.5" x14ac:dyDescent="0.3">
      <c r="A20" s="15" t="s">
        <v>12</v>
      </c>
      <c r="B20" s="23">
        <f>570*B4</f>
        <v>1482000</v>
      </c>
      <c r="C20" s="16">
        <f>822*C4</f>
        <v>2301600</v>
      </c>
      <c r="D20" s="49"/>
      <c r="E20" s="6"/>
      <c r="F20" s="5"/>
      <c r="H20" s="46"/>
    </row>
    <row r="21" spans="1:14" ht="16.5" x14ac:dyDescent="0.3">
      <c r="A21" s="18" t="s">
        <v>16</v>
      </c>
      <c r="B21" s="23">
        <f>B17*0.025/12</f>
        <v>24449.4375</v>
      </c>
      <c r="C21" s="23">
        <f>C17*0.025/12</f>
        <v>36719.425000000003</v>
      </c>
      <c r="D21" s="49"/>
      <c r="E21" s="6"/>
      <c r="F21" s="5"/>
    </row>
    <row r="22" spans="1:14" x14ac:dyDescent="0.25">
      <c r="B22" s="11"/>
    </row>
    <row r="23" spans="1:14" x14ac:dyDescent="0.25">
      <c r="B23" s="11">
        <v>1.1599999999999999</v>
      </c>
      <c r="C23">
        <v>1.71</v>
      </c>
      <c r="E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54">
        <v>370</v>
      </c>
      <c r="C27" s="55">
        <f>B27*1.2</f>
        <v>444</v>
      </c>
      <c r="D27" s="55"/>
      <c r="E27" s="55">
        <v>8200000</v>
      </c>
      <c r="F27" s="56">
        <f t="shared" ref="F27:F33" si="0">E27/B27</f>
        <v>22162.162162162163</v>
      </c>
      <c r="G27" s="56">
        <f>E27/C27</f>
        <v>18468.468468468469</v>
      </c>
      <c r="H27" s="10" t="e">
        <f>E27/#REF!</f>
        <v>#REF!</v>
      </c>
      <c r="I27" s="8">
        <f>C27/B27</f>
        <v>1.2</v>
      </c>
      <c r="J27" s="14" t="e">
        <f>E27/D27</f>
        <v>#DIV/0!</v>
      </c>
    </row>
    <row r="28" spans="1:14" ht="17.25" x14ac:dyDescent="0.3">
      <c r="B28" s="54">
        <v>400</v>
      </c>
      <c r="C28" s="55">
        <f>B28*1.2</f>
        <v>480</v>
      </c>
      <c r="D28" s="55"/>
      <c r="E28" s="55">
        <v>10000000</v>
      </c>
      <c r="F28" s="56">
        <f t="shared" si="0"/>
        <v>25000</v>
      </c>
      <c r="G28" s="56">
        <f>E28/C28</f>
        <v>20833.333333333332</v>
      </c>
      <c r="H28" s="10" t="e">
        <f>E28/#REF!</f>
        <v>#REF!</v>
      </c>
      <c r="I28" s="8">
        <f>C28/B28</f>
        <v>1.2</v>
      </c>
      <c r="J28" s="14" t="e">
        <f>E28/D28</f>
        <v>#DIV/0!</v>
      </c>
    </row>
    <row r="29" spans="1:14" x14ac:dyDescent="0.25">
      <c r="B29" s="9">
        <v>500</v>
      </c>
      <c r="C29" s="8">
        <v>575</v>
      </c>
      <c r="D29" s="8"/>
      <c r="E29" s="10">
        <v>15000000</v>
      </c>
      <c r="F29" s="10">
        <f t="shared" si="0"/>
        <v>30000</v>
      </c>
      <c r="G29" s="10">
        <f t="shared" ref="G29:G33" si="1">E29/C29</f>
        <v>26086.956521739132</v>
      </c>
      <c r="H29" s="10" t="e">
        <f>E29/#REF!</f>
        <v>#REF!</v>
      </c>
      <c r="I29" s="8">
        <f>C29/B29</f>
        <v>1.1499999999999999</v>
      </c>
    </row>
    <row r="30" spans="1:14" x14ac:dyDescent="0.25">
      <c r="B30" s="9"/>
      <c r="C30" s="8">
        <v>427</v>
      </c>
      <c r="D30" s="8"/>
      <c r="E30" s="10">
        <v>12000000</v>
      </c>
      <c r="F30" s="10" t="e">
        <f t="shared" si="0"/>
        <v>#DIV/0!</v>
      </c>
      <c r="G30" s="10">
        <f t="shared" si="1"/>
        <v>28103.04449648712</v>
      </c>
      <c r="H30" s="10" t="e">
        <f>E30/#REF!</f>
        <v>#REF!</v>
      </c>
      <c r="I30" s="8" t="e">
        <f>#REF!/B30</f>
        <v>#REF!</v>
      </c>
    </row>
    <row r="31" spans="1:14" x14ac:dyDescent="0.25">
      <c r="B31" s="54">
        <v>605</v>
      </c>
      <c r="C31" s="55">
        <v>720</v>
      </c>
      <c r="D31" s="57"/>
      <c r="E31" s="58">
        <v>17000000</v>
      </c>
      <c r="F31" s="58">
        <f t="shared" si="0"/>
        <v>28099.173553719007</v>
      </c>
      <c r="G31" s="56">
        <f t="shared" si="1"/>
        <v>23611.111111111109</v>
      </c>
      <c r="H31" s="25" t="e">
        <f>E31/#REF!</f>
        <v>#REF!</v>
      </c>
      <c r="I31" s="8">
        <f>C31/B31</f>
        <v>1.1900826446280992</v>
      </c>
    </row>
    <row r="32" spans="1:14" x14ac:dyDescent="0.25">
      <c r="C32" s="24"/>
      <c r="E32" s="25"/>
      <c r="F32" s="25" t="e">
        <f t="shared" si="0"/>
        <v>#DIV/0!</v>
      </c>
      <c r="G32" s="25" t="e">
        <f t="shared" si="1"/>
        <v>#DIV/0!</v>
      </c>
      <c r="H32" s="25" t="e">
        <f>E32/#REF!</f>
        <v>#REF!</v>
      </c>
      <c r="I32" t="e">
        <f>#REF!/B32</f>
        <v>#REF!</v>
      </c>
    </row>
    <row r="33" spans="1:8" x14ac:dyDescent="0.25">
      <c r="C33" s="24"/>
      <c r="E33" s="24"/>
      <c r="F33" s="25" t="e">
        <f t="shared" si="0"/>
        <v>#DIV/0!</v>
      </c>
      <c r="G33" s="25" t="e">
        <f t="shared" si="1"/>
        <v>#DIV/0!</v>
      </c>
      <c r="H33" s="25" t="e">
        <f>E33/#REF!</f>
        <v>#REF!</v>
      </c>
    </row>
    <row r="35" spans="1:8" x14ac:dyDescent="0.25">
      <c r="A35" s="8">
        <f>61.33*10.764</f>
        <v>660.15611999999999</v>
      </c>
      <c r="B35" s="9">
        <v>11751000</v>
      </c>
      <c r="C35" s="8">
        <f t="shared" ref="C35:C41" si="2">B35/A35</f>
        <v>17800.334866243458</v>
      </c>
      <c r="D35" s="8">
        <v>705500</v>
      </c>
      <c r="E35" s="8">
        <v>30000</v>
      </c>
      <c r="F35" s="8">
        <f t="shared" ref="F35:F41" si="3">E35+D35+B35</f>
        <v>12486500</v>
      </c>
      <c r="G35" s="8">
        <f t="shared" ref="G35:G41" si="4">F35/A35</f>
        <v>18914.465263156239</v>
      </c>
      <c r="H35" s="10"/>
    </row>
    <row r="36" spans="1:8" x14ac:dyDescent="0.25">
      <c r="A36" s="8">
        <f>76.39*10.764</f>
        <v>822.26195999999993</v>
      </c>
      <c r="B36" s="8">
        <v>14800000</v>
      </c>
      <c r="C36" s="8">
        <f t="shared" si="2"/>
        <v>17999.130106906563</v>
      </c>
      <c r="D36" s="8">
        <v>888000</v>
      </c>
      <c r="E36" s="8">
        <v>30000</v>
      </c>
      <c r="F36" s="8">
        <f t="shared" si="3"/>
        <v>15718000</v>
      </c>
      <c r="G36" s="8">
        <f t="shared" si="4"/>
        <v>19115.562636510633</v>
      </c>
      <c r="H36" s="10">
        <f>F36/685</f>
        <v>22945.985401459853</v>
      </c>
    </row>
    <row r="37" spans="1:8" x14ac:dyDescent="0.25">
      <c r="A37" s="8">
        <f>41.26*10.764</f>
        <v>444.12263999999993</v>
      </c>
      <c r="B37" s="8">
        <v>8000000</v>
      </c>
      <c r="C37" s="8">
        <f t="shared" si="2"/>
        <v>18013.04252356962</v>
      </c>
      <c r="D37" s="8">
        <v>346500</v>
      </c>
      <c r="E37" s="8">
        <v>30000</v>
      </c>
      <c r="F37" s="8">
        <f t="shared" si="3"/>
        <v>8376500</v>
      </c>
      <c r="G37" s="8">
        <f t="shared" si="4"/>
        <v>18860.781337335113</v>
      </c>
      <c r="H37" s="8"/>
    </row>
    <row r="38" spans="1:8" ht="15.75" x14ac:dyDescent="0.25">
      <c r="A38" s="47">
        <f>40.15*10.764</f>
        <v>432.17459999999994</v>
      </c>
      <c r="B38" s="8">
        <v>7500000</v>
      </c>
      <c r="C38" s="8">
        <f t="shared" si="2"/>
        <v>17354.097163507529</v>
      </c>
      <c r="D38" s="8">
        <v>450000</v>
      </c>
      <c r="E38" s="8">
        <v>30000</v>
      </c>
      <c r="F38" s="8">
        <f t="shared" si="3"/>
        <v>7980000</v>
      </c>
      <c r="G38" s="8">
        <f t="shared" si="4"/>
        <v>18464.75938197201</v>
      </c>
      <c r="H38" s="8"/>
    </row>
    <row r="39" spans="1:8" x14ac:dyDescent="0.25">
      <c r="A39" s="8">
        <f>76.39*10.764</f>
        <v>822.26195999999993</v>
      </c>
      <c r="B39" s="8">
        <v>15000000</v>
      </c>
      <c r="C39" s="8">
        <f t="shared" si="2"/>
        <v>18242.361594837734</v>
      </c>
      <c r="D39" s="8">
        <v>900000</v>
      </c>
      <c r="E39" s="8">
        <v>30000</v>
      </c>
      <c r="F39" s="8">
        <f t="shared" si="3"/>
        <v>15930000</v>
      </c>
      <c r="G39" s="8">
        <f t="shared" si="4"/>
        <v>19373.388013717675</v>
      </c>
      <c r="H39" s="10">
        <f>F39/685</f>
        <v>23255.474452554743</v>
      </c>
    </row>
    <row r="40" spans="1:8" ht="15.75" x14ac:dyDescent="0.25">
      <c r="A40" s="47">
        <f>37.91*10.764</f>
        <v>408.06323999999995</v>
      </c>
      <c r="B40" s="8">
        <v>7100000</v>
      </c>
      <c r="C40" s="8">
        <f t="shared" si="2"/>
        <v>17399.263898409474</v>
      </c>
      <c r="D40" s="8">
        <v>426000</v>
      </c>
      <c r="E40" s="8">
        <v>30000</v>
      </c>
      <c r="F40" s="8">
        <f t="shared" si="3"/>
        <v>7556000</v>
      </c>
      <c r="G40" s="8">
        <f t="shared" si="4"/>
        <v>18516.737748786196</v>
      </c>
      <c r="H40" s="8"/>
    </row>
    <row r="41" spans="1:8" ht="15.75" x14ac:dyDescent="0.25">
      <c r="A41" s="48">
        <f>40.15*10.764</f>
        <v>432.17459999999994</v>
      </c>
      <c r="B41" s="9">
        <v>5775000</v>
      </c>
      <c r="C41" s="8">
        <f t="shared" si="2"/>
        <v>13362.654815900798</v>
      </c>
      <c r="D41" s="8"/>
      <c r="E41" s="8">
        <v>30000</v>
      </c>
      <c r="F41" s="8">
        <f t="shared" si="3"/>
        <v>5805000</v>
      </c>
      <c r="G41" s="8">
        <f t="shared" si="4"/>
        <v>13432.071204554828</v>
      </c>
      <c r="H41" s="8"/>
    </row>
    <row r="42" spans="1:8" ht="15.75" x14ac:dyDescent="0.25">
      <c r="A42" s="48"/>
      <c r="B42" s="9"/>
      <c r="C42" s="8"/>
      <c r="D42" s="8"/>
      <c r="E42" s="8"/>
      <c r="F42" s="8"/>
      <c r="G42" s="8"/>
      <c r="H42" s="8"/>
    </row>
    <row r="43" spans="1:8" ht="15.75" x14ac:dyDescent="0.25">
      <c r="A43" s="29"/>
    </row>
    <row r="44" spans="1:8" ht="15.75" x14ac:dyDescent="0.25">
      <c r="A44" s="29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54" zoomScaleNormal="154" workbookViewId="0">
      <selection activeCell="Q33" sqref="Q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Q47" sqref="Q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2024-03-26T07:11:15Z</dcterms:modified>
</cp:coreProperties>
</file>