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742CEC4-1F03-487A-BECD-8C0148C29B3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1" l="1"/>
  <c r="B21" i="1"/>
  <c r="A38" i="1" l="1"/>
  <c r="B20" i="1"/>
  <c r="F6" i="1"/>
  <c r="H36" i="1"/>
  <c r="J28" i="1" l="1"/>
  <c r="J27" i="1"/>
  <c r="C40" i="1"/>
  <c r="F37" i="1"/>
  <c r="F41" i="1"/>
  <c r="G41" i="1" s="1"/>
  <c r="C41" i="1"/>
  <c r="F40" i="1"/>
  <c r="C39" i="1"/>
  <c r="C38" i="1"/>
  <c r="F38" i="1"/>
  <c r="G38" i="1" s="1"/>
  <c r="B10" i="1"/>
  <c r="B11" i="1" s="1"/>
  <c r="B8" i="1"/>
  <c r="B6" i="1"/>
  <c r="B5" i="1"/>
  <c r="B14" i="1" s="1"/>
  <c r="G37" i="1" l="1"/>
  <c r="G40" i="1"/>
  <c r="B12" i="1"/>
  <c r="B13" i="1" s="1"/>
  <c r="B15" i="1" s="1"/>
  <c r="B17" i="1" s="1"/>
  <c r="C37" i="1"/>
  <c r="C36" i="1"/>
  <c r="C35" i="1"/>
  <c r="B18" i="1" l="1"/>
  <c r="B19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<sst xmlns="http://schemas.openxmlformats.org/spreadsheetml/2006/main" count="30" uniqueCount="28">
  <si>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</si>
  <si>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</si>
  <si>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</si>
  <si>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</si>
  <si>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</si>
  <si>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</si>
  <si>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</si>
  <si>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</si>
  <si>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</si>
  <si>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</si>
  <si>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</si>
  <si>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</si>
  <si>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</si>
  <si>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</si>
  <si>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</si>
  <si>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</si>
  <si>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</si>
  <si>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</si>
  <si>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</si>
  <si>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</si>
  <si>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</si>
  <si>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</si>
  <si>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</si>
  <si>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</si>
  <si>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</si>
  <si>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RV</t>
  </si>
  <si>
    <t>DV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</si>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</sst>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43" fontId="0" fillId="0" borderId="1" xfId="0" applyNumberFormat="1" applyBorder="1"/>
    <xf numFmtId="0" fontId="7" fillId="0" borderId="4" xfId="0" applyFont="1" applyBorder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9" fillId="0" borderId="1" xfId="0" applyFont="1" applyBorder="1" applyAlignment="1">
      <alignment wrapText="1"/>
    </xf>
    <xf numFmtId="0" fontId="10" fillId="0" borderId="6" xfId="0" applyFont="1" applyBorder="1" applyAlignment="1">
      <alignment horizontal="center" wrapText="1"/>
    </xf>
    <xf numFmtId="43" fontId="3" fillId="0" borderId="0" xfId="1" applyFont="1" applyFill="1" applyBorder="1"/>
    <xf numFmtId="43" fontId="2" fillId="0" borderId="0" xfId="1" applyFont="1" applyFill="1" applyBorder="1"/>
    <xf numFmtId="0" fontId="15" fillId="0" borderId="1" xfId="0" applyFont="1" applyBorder="1"/>
    <xf numFmtId="0" fontId="0" fillId="0" borderId="1" xfId="0" applyBorder="1"/>
    <xf numFmtId="43" fontId="15" fillId="0" borderId="1" xfId="0" applyNumberFormat="1" applyFont="1" applyBorder="1"/>
    <xf numFmtId="0" fontId="11" fillId="0" borderId="1" xfId="0" applyFont="1" applyBorder="1"/>
    <xf numFmtId="0" fontId="9" fillId="0" borderId="1" xfId="1" applyNumberFormat="1" applyFont="1" applyFill="1" applyBorder="1"/>
    <xf numFmtId="0" fontId="0" fillId="0" borderId="1" xfId="1" applyNumberFormat="1" applyFont="1" applyFill="1" applyBorder="1"/>
    <xf numFmtId="0" fontId="16" fillId="0" borderId="1" xfId="0" applyFont="1" applyBorder="1" applyAlignment="1">
      <alignment vertical="top"/>
    </xf>
    <xf numFmtId="43" fontId="16" fillId="0" borderId="1" xfId="1" applyFont="1" applyFill="1" applyBorder="1" applyAlignment="1">
      <alignment vertical="top"/>
    </xf>
    <xf numFmtId="43" fontId="16" fillId="0" borderId="1" xfId="0" applyNumberFormat="1" applyFont="1" applyBorder="1" applyAlignment="1">
      <alignment vertical="top"/>
    </xf>
    <xf numFmtId="43" fontId="5" fillId="0" borderId="0" xfId="0" applyNumberFormat="1" applyFont="1"/>
    <xf numFmtId="10" fontId="11" fillId="0" borderId="1" xfId="0" applyNumberFormat="1" applyFont="1" applyBorder="1"/>
    <xf numFmtId="10" fontId="9" fillId="0" borderId="1" xfId="1" applyNumberFormat="1" applyFont="1" applyFill="1" applyBorder="1"/>
    <xf numFmtId="10" fontId="0" fillId="0" borderId="1" xfId="1" applyNumberFormat="1" applyFont="1" applyFill="1" applyBorder="1"/>
    <xf numFmtId="43" fontId="9" fillId="0" borderId="1" xfId="1" applyFont="1" applyFill="1" applyBorder="1"/>
    <xf numFmtId="43" fontId="0" fillId="0" borderId="1" xfId="1" applyFont="1" applyFill="1" applyBorder="1"/>
    <xf numFmtId="43" fontId="6" fillId="0" borderId="0" xfId="0" applyNumberFormat="1" applyFont="1"/>
    <xf numFmtId="0" fontId="10" fillId="0" borderId="1" xfId="0" applyFont="1" applyBorder="1"/>
    <xf numFmtId="0" fontId="12" fillId="0" borderId="1" xfId="0" applyFont="1" applyBorder="1"/>
    <xf numFmtId="43" fontId="10" fillId="0" borderId="1" xfId="0" applyNumberFormat="1" applyFont="1" applyBorder="1"/>
    <xf numFmtId="43" fontId="13" fillId="0" borderId="0" xfId="0" applyNumberFormat="1" applyFont="1"/>
    <xf numFmtId="43" fontId="11" fillId="0" borderId="1" xfId="0" applyNumberFormat="1" applyFont="1" applyBorder="1"/>
    <xf numFmtId="43" fontId="7" fillId="0" borderId="1" xfId="0" applyNumberFormat="1" applyFont="1" applyBorder="1"/>
    <xf numFmtId="43" fontId="7" fillId="0" borderId="0" xfId="0" applyNumberFormat="1" applyFont="1"/>
    <xf numFmtId="0" fontId="7" fillId="0" borderId="1" xfId="0" applyFont="1" applyBorder="1"/>
    <xf numFmtId="43" fontId="0" fillId="0" borderId="5" xfId="0" applyNumberFormat="1" applyBorder="1"/>
    <xf numFmtId="0" fontId="0" fillId="0" borderId="5" xfId="0" applyBorder="1"/>
    <xf numFmtId="0" fontId="15" fillId="0" borderId="0" xfId="0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267248</xdr:colOff>
      <xdr:row>28</xdr:row>
      <xdr:rowOff>86481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2994C4-A736-44C0-9B41-FF1ED4B6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24848" cy="54204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276774</xdr:colOff>
      <xdr:row>29</xdr:row>
      <xdr:rowOff>86481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27F8A3-2D66-48EB-A3C2-7229540B2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934374" cy="54204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20</xdr:col>
      <xdr:colOff>257721</xdr:colOff>
      <xdr:row>29</xdr:row>
      <xdr:rowOff>162692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CAC664-FBB5-4333-BEFD-290700AC3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90500"/>
          <a:ext cx="3915321" cy="5496692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</xdr:row>
      <xdr:rowOff>0</xdr:rowOff>
    </xdr:from>
    <xdr:to>
      <xdr:col>27</xdr:col>
      <xdr:colOff>295827</xdr:colOff>
      <xdr:row>29</xdr:row>
      <xdr:rowOff>76955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5861086-124E-49E0-BAAC-BFF4059E0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01600" y="190500"/>
          <a:ext cx="3953427" cy="54109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239775</xdr:colOff>
      <xdr:row>45</xdr:row>
      <xdr:rowOff>29775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80A97F-6E4B-40ED-AB42-03F3313A0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22175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277880</xdr:colOff>
      <xdr:row>44</xdr:row>
      <xdr:rowOff>134539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755A9A-D623-43BA-B5D6-3DD655B99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60280" cy="8516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163564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203F07-6DA8-4096-B1CC-E4591E296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45964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115933</xdr:colOff>
      <xdr:row>45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436C29-28D8-4928-B8A7-1F06AD603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98333" cy="8726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506767</xdr:colOff>
      <xdr:row>45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2FCD89-8E6F-445A-97AC-03E102AA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17967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C2047D-C847-48A5-AC40-807F88049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830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21010</xdr:colOff>
      <xdr:row>48</xdr:row>
      <xdr:rowOff>10803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190EB85-1E5A-4E1F-BF26-67D736ED8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41810" cy="91548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E21" sqref="E21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9"/>
      <c r="E1" s="1"/>
      <c r="F1" s="2"/>
      <c r="G1" s="2"/>
    </row>
    <row r="2" spans="1:17" ht="16.5" x14ac:dyDescent="0.3">
      <c r="A2" s="12"/>
      <c r="B2" s="14"/>
      <c r="C2" s="14"/>
      <c r="D2" s="7"/>
      <c r="E2" t="s">
        <v>13</v>
      </c>
    </row>
    <row r="3" spans="1:17" ht="16.5" x14ac:dyDescent="0.3">
      <c r="A3" s="12" t="s">
        <v>0</v>
      </c>
      <c r="B3" s="15">
        <v>35000</v>
      </c>
      <c r="C3" s="13"/>
      <c r="D3" s="8"/>
      <c r="E3">
        <v>2012</v>
      </c>
      <c r="F3" s="3">
        <v>2024</v>
      </c>
      <c r="G3" s="4">
        <f>F3-E3</f>
        <v>12</v>
      </c>
      <c r="L3" s="3"/>
      <c r="M3" s="4"/>
    </row>
    <row r="4" spans="1:17" ht="33" x14ac:dyDescent="0.3">
      <c r="A4" s="24" t="s">
        <v>1</v>
      </c>
      <c r="B4" s="15">
        <v>3000</v>
      </c>
      <c r="C4" s="13"/>
      <c r="D4" s="8"/>
      <c r="E4" s="25"/>
      <c r="F4" s="26"/>
      <c r="G4" s="27"/>
      <c r="H4" s="14"/>
      <c r="K4" s="20"/>
      <c r="L4" s="3"/>
      <c r="M4" s="4"/>
    </row>
    <row r="5" spans="1:17" ht="16.5" x14ac:dyDescent="0.3">
      <c r="A5" s="12" t="s">
        <v>2</v>
      </c>
      <c r="B5" s="15">
        <f>B3-B4</f>
        <v>32000</v>
      </c>
      <c r="C5" s="13"/>
      <c r="D5" s="8"/>
      <c r="E5" s="28" t="s">
        <v>22</v>
      </c>
      <c r="F5" s="28" t="s">
        <v>23</v>
      </c>
      <c r="G5" s="10"/>
      <c r="H5" s="29"/>
      <c r="I5" s="29"/>
      <c r="M5" s="21"/>
      <c r="N5" s="17"/>
      <c r="O5" s="17"/>
      <c r="P5" s="17"/>
      <c r="Q5" s="17"/>
    </row>
    <row r="6" spans="1:17" ht="16.5" x14ac:dyDescent="0.3">
      <c r="A6" s="12" t="s">
        <v>3</v>
      </c>
      <c r="B6" s="15">
        <f>B4</f>
        <v>3000</v>
      </c>
      <c r="C6" s="13"/>
      <c r="D6" s="8"/>
      <c r="E6" s="30">
        <v>867</v>
      </c>
      <c r="F6" s="30">
        <f>E6*1.2</f>
        <v>1040.3999999999999</v>
      </c>
      <c r="G6" s="10"/>
      <c r="H6" s="8"/>
      <c r="I6" s="29"/>
      <c r="M6" s="21"/>
      <c r="N6" s="17"/>
      <c r="O6" s="17"/>
      <c r="P6" s="17"/>
      <c r="Q6" s="17"/>
    </row>
    <row r="7" spans="1:17" ht="16.5" x14ac:dyDescent="0.3">
      <c r="A7" s="12" t="s">
        <v>4</v>
      </c>
      <c r="B7" s="31">
        <v>12</v>
      </c>
      <c r="C7" s="32"/>
      <c r="D7" s="33"/>
      <c r="E7" s="34">
        <f>96.69*10.764</f>
        <v>1040.77116</v>
      </c>
      <c r="F7" s="35"/>
      <c r="G7" s="5"/>
      <c r="H7" s="29"/>
      <c r="I7" s="29"/>
      <c r="M7" s="22"/>
      <c r="N7" s="17"/>
      <c r="O7" s="17"/>
      <c r="P7" s="17"/>
      <c r="Q7" s="17"/>
    </row>
    <row r="8" spans="1:17" ht="16.5" x14ac:dyDescent="0.3">
      <c r="A8" s="12" t="s">
        <v>5</v>
      </c>
      <c r="B8" s="31">
        <f>B9-B7</f>
        <v>48</v>
      </c>
      <c r="C8" s="32"/>
      <c r="D8" s="33"/>
      <c r="E8" s="36"/>
      <c r="F8" s="36"/>
      <c r="G8" s="5"/>
      <c r="H8" s="8"/>
      <c r="I8" s="8"/>
      <c r="M8" s="22"/>
      <c r="N8" s="17"/>
      <c r="O8" s="17"/>
      <c r="P8" s="17"/>
      <c r="Q8" s="17"/>
    </row>
    <row r="9" spans="1:17" ht="16.5" x14ac:dyDescent="0.3">
      <c r="A9" s="12" t="s">
        <v>6</v>
      </c>
      <c r="B9" s="31">
        <v>60</v>
      </c>
      <c r="C9" s="32"/>
      <c r="D9" s="33"/>
      <c r="E9" s="36"/>
      <c r="F9" s="36"/>
      <c r="G9" s="37"/>
      <c r="H9" s="29"/>
      <c r="I9" s="29"/>
      <c r="J9" s="19"/>
      <c r="M9" s="22"/>
      <c r="N9" s="17"/>
      <c r="O9" s="17"/>
      <c r="P9" s="17"/>
      <c r="Q9" s="17"/>
    </row>
    <row r="10" spans="1:17" ht="33" x14ac:dyDescent="0.3">
      <c r="A10" s="24" t="s">
        <v>7</v>
      </c>
      <c r="B10" s="31">
        <f>90*B7/B9</f>
        <v>18</v>
      </c>
      <c r="C10" s="32"/>
      <c r="D10" s="33"/>
      <c r="E10" s="36"/>
      <c r="F10" s="36"/>
      <c r="G10" s="37"/>
      <c r="H10" s="17"/>
      <c r="I10" s="17"/>
      <c r="J10" s="19"/>
      <c r="K10" s="19"/>
      <c r="L10" s="16"/>
      <c r="M10" s="22"/>
      <c r="N10" s="17"/>
      <c r="O10" s="17"/>
      <c r="P10" s="17"/>
      <c r="Q10" s="17"/>
    </row>
    <row r="11" spans="1:17" ht="16.5" x14ac:dyDescent="0.3">
      <c r="A11" s="12"/>
      <c r="B11" s="38">
        <f>B10%</f>
        <v>0.18</v>
      </c>
      <c r="C11" s="39"/>
      <c r="D11" s="40"/>
      <c r="E11" s="36"/>
      <c r="F11" s="36"/>
      <c r="G11" s="37"/>
      <c r="H11" s="17"/>
      <c r="I11" s="17"/>
      <c r="J11" s="19"/>
      <c r="K11" s="19"/>
      <c r="L11" s="16"/>
      <c r="M11" s="23"/>
      <c r="N11" s="17"/>
      <c r="O11" s="17"/>
      <c r="P11" s="17"/>
      <c r="Q11" s="17"/>
    </row>
    <row r="12" spans="1:17" ht="16.5" x14ac:dyDescent="0.3">
      <c r="A12" s="12" t="s">
        <v>8</v>
      </c>
      <c r="B12" s="15">
        <f>B6*B11</f>
        <v>540</v>
      </c>
      <c r="C12" s="41"/>
      <c r="D12" s="42"/>
      <c r="E12" s="36"/>
      <c r="F12" s="36"/>
      <c r="G12" s="37"/>
      <c r="H12" s="17"/>
      <c r="I12" s="17"/>
      <c r="J12" s="19"/>
      <c r="K12" s="19"/>
      <c r="L12" s="16"/>
      <c r="M12" s="21"/>
      <c r="N12" s="17"/>
      <c r="O12" s="17"/>
      <c r="P12" s="17"/>
      <c r="Q12" s="17"/>
    </row>
    <row r="13" spans="1:17" ht="16.5" x14ac:dyDescent="0.3">
      <c r="A13" s="12" t="s">
        <v>9</v>
      </c>
      <c r="B13" s="15">
        <f>B6-B12</f>
        <v>2460</v>
      </c>
      <c r="C13" s="41"/>
      <c r="D13" s="42"/>
      <c r="E13" s="36"/>
      <c r="F13" s="36"/>
      <c r="G13" s="37"/>
      <c r="H13" s="43"/>
      <c r="I13" s="17"/>
      <c r="J13" s="19"/>
      <c r="K13" s="19"/>
      <c r="L13" s="16"/>
      <c r="M13" s="21"/>
      <c r="N13" s="17"/>
      <c r="O13" s="17"/>
      <c r="P13" s="17"/>
      <c r="Q13" s="17"/>
    </row>
    <row r="14" spans="1:17" ht="16.5" x14ac:dyDescent="0.3">
      <c r="A14" s="12" t="s">
        <v>2</v>
      </c>
      <c r="B14" s="15">
        <f>B5</f>
        <v>32000</v>
      </c>
      <c r="C14" s="13"/>
      <c r="D14" s="8"/>
      <c r="E14" s="6"/>
      <c r="G14" s="37"/>
      <c r="H14" s="17"/>
      <c r="I14" s="17"/>
      <c r="J14" s="19"/>
      <c r="K14" s="19"/>
      <c r="L14" s="16"/>
      <c r="M14" s="21"/>
      <c r="N14" s="17"/>
      <c r="O14" s="17"/>
      <c r="P14" s="17"/>
      <c r="Q14" s="17"/>
    </row>
    <row r="15" spans="1:17" ht="16.5" x14ac:dyDescent="0.3">
      <c r="A15" s="12" t="s">
        <v>10</v>
      </c>
      <c r="B15" s="15">
        <f>B14+B13</f>
        <v>34460</v>
      </c>
      <c r="C15" s="13"/>
      <c r="D15" s="8"/>
      <c r="E15" s="6" t="s">
        <v>24</v>
      </c>
      <c r="F15" t="s">
        <v>27</v>
      </c>
      <c r="G15" s="37"/>
      <c r="H15" s="19"/>
      <c r="I15" s="19"/>
      <c r="J15" s="19"/>
      <c r="K15" s="19"/>
      <c r="L15" s="16"/>
      <c r="M15" s="4"/>
    </row>
    <row r="16" spans="1:17" ht="16.5" x14ac:dyDescent="0.3">
      <c r="A16" s="12" t="s">
        <v>21</v>
      </c>
      <c r="B16" s="44">
        <v>867</v>
      </c>
      <c r="C16" s="45"/>
      <c r="D16" s="29"/>
      <c r="E16" s="5">
        <v>851</v>
      </c>
      <c r="F16" s="5">
        <v>99</v>
      </c>
      <c r="G16" s="5"/>
      <c r="H16" s="6"/>
      <c r="M16" s="18"/>
    </row>
    <row r="17" spans="1:14" ht="16.5" x14ac:dyDescent="0.3">
      <c r="A17" s="12" t="s">
        <v>11</v>
      </c>
      <c r="B17" s="46">
        <f>B15*B16</f>
        <v>29876820</v>
      </c>
      <c r="C17" s="46"/>
      <c r="D17" s="8"/>
      <c r="E17" s="5"/>
      <c r="F17" s="47"/>
      <c r="G17" s="5"/>
      <c r="H17" s="6"/>
      <c r="M17" s="5"/>
      <c r="N17" s="6"/>
    </row>
    <row r="18" spans="1:14" ht="16.5" x14ac:dyDescent="0.3">
      <c r="A18" s="12" t="s">
        <v>25</v>
      </c>
      <c r="B18" s="46">
        <f>B17*0.9</f>
        <v>26889138</v>
      </c>
      <c r="C18" s="46"/>
      <c r="D18" s="8"/>
      <c r="E18" s="5"/>
      <c r="F18" s="47"/>
      <c r="G18" s="5"/>
      <c r="H18" s="6"/>
      <c r="M18" s="5"/>
      <c r="N18" s="6"/>
    </row>
    <row r="19" spans="1:14" ht="16.5" x14ac:dyDescent="0.3">
      <c r="A19" s="12" t="s">
        <v>26</v>
      </c>
      <c r="B19" s="46">
        <f>B17*0.8</f>
        <v>23901456</v>
      </c>
      <c r="C19" s="46"/>
      <c r="D19" s="8"/>
      <c r="E19" s="5"/>
      <c r="F19" s="47"/>
      <c r="G19" s="5"/>
      <c r="H19" s="6"/>
      <c r="M19" s="5"/>
      <c r="N19" s="6"/>
    </row>
    <row r="20" spans="1:14" ht="16.5" x14ac:dyDescent="0.3">
      <c r="A20" s="12" t="s">
        <v>12</v>
      </c>
      <c r="B20" s="48">
        <f>1040*B4</f>
        <v>3120000</v>
      </c>
      <c r="C20" s="13"/>
      <c r="D20" s="8"/>
      <c r="E20" s="6"/>
      <c r="F20" s="5"/>
      <c r="H20" s="18"/>
    </row>
    <row r="21" spans="1:14" ht="16.5" x14ac:dyDescent="0.3">
      <c r="A21" s="31" t="s">
        <v>16</v>
      </c>
      <c r="B21" s="48">
        <f>B17*0.03/12</f>
        <v>74692.05</v>
      </c>
      <c r="C21" s="49"/>
      <c r="D21" s="8"/>
      <c r="E21" s="6"/>
      <c r="F21" s="5"/>
    </row>
    <row r="22" spans="1:14" x14ac:dyDescent="0.25">
      <c r="B22" s="50"/>
    </row>
    <row r="23" spans="1:14" x14ac:dyDescent="0.25">
      <c r="B23" s="50"/>
      <c r="E23" s="6"/>
    </row>
    <row r="25" spans="1:14" x14ac:dyDescent="0.25">
      <c r="C25" t="s">
        <v>14</v>
      </c>
    </row>
    <row r="26" spans="1:14" x14ac:dyDescent="0.25">
      <c r="B26" s="51" t="s">
        <v>15</v>
      </c>
      <c r="C26" s="29" t="s">
        <v>20</v>
      </c>
      <c r="D26" s="29"/>
      <c r="E26" s="29" t="s">
        <v>11</v>
      </c>
      <c r="F26" s="29" t="s">
        <v>17</v>
      </c>
      <c r="G26" s="29" t="s">
        <v>18</v>
      </c>
      <c r="H26" s="29" t="s">
        <v>19</v>
      </c>
      <c r="I26" s="29"/>
    </row>
    <row r="27" spans="1:14" ht="17.25" x14ac:dyDescent="0.3">
      <c r="B27" s="51">
        <v>864</v>
      </c>
      <c r="C27" s="29"/>
      <c r="D27" s="29"/>
      <c r="E27" s="29">
        <v>37500000</v>
      </c>
      <c r="F27" s="8">
        <f t="shared" ref="F27:F33" si="0">E27/B27</f>
        <v>43402.777777777781</v>
      </c>
      <c r="G27" s="8" t="e">
        <f>E27/C27</f>
        <v>#DIV/0!</v>
      </c>
      <c r="H27" s="8" t="e">
        <f>E27/#REF!</f>
        <v>#REF!</v>
      </c>
      <c r="I27" s="29">
        <f>C27/B27</f>
        <v>0</v>
      </c>
      <c r="J27" s="11" t="e">
        <f>E27/D27</f>
        <v>#DIV/0!</v>
      </c>
    </row>
    <row r="28" spans="1:14" ht="17.25" x14ac:dyDescent="0.3">
      <c r="B28" s="51">
        <v>867</v>
      </c>
      <c r="C28" s="29"/>
      <c r="D28" s="29"/>
      <c r="E28" s="29">
        <v>35000000</v>
      </c>
      <c r="F28" s="8">
        <f t="shared" si="0"/>
        <v>40369.088811995389</v>
      </c>
      <c r="G28" s="8" t="e">
        <f>E28/C28</f>
        <v>#DIV/0!</v>
      </c>
      <c r="H28" s="8" t="e">
        <f>E28/#REF!</f>
        <v>#REF!</v>
      </c>
      <c r="I28" s="29">
        <f>C28/B28</f>
        <v>0</v>
      </c>
      <c r="J28" s="11" t="e">
        <f>E28/D28</f>
        <v>#DIV/0!</v>
      </c>
    </row>
    <row r="29" spans="1:14" x14ac:dyDescent="0.25">
      <c r="B29" s="51">
        <v>890</v>
      </c>
      <c r="C29" s="29"/>
      <c r="D29" s="29"/>
      <c r="E29" s="8">
        <v>33500000</v>
      </c>
      <c r="F29" s="8">
        <f t="shared" si="0"/>
        <v>37640.449438202246</v>
      </c>
      <c r="G29" s="8" t="e">
        <f t="shared" ref="G29:G33" si="1">E29/C29</f>
        <v>#DIV/0!</v>
      </c>
      <c r="H29" s="8" t="e">
        <f>E29/#REF!</f>
        <v>#REF!</v>
      </c>
      <c r="I29" s="29"/>
    </row>
    <row r="30" spans="1:14" x14ac:dyDescent="0.25">
      <c r="B30" s="51">
        <v>836</v>
      </c>
      <c r="C30" s="29"/>
      <c r="D30" s="29"/>
      <c r="E30" s="8">
        <v>34500000</v>
      </c>
      <c r="F30" s="8">
        <f t="shared" si="0"/>
        <v>41267.94258373206</v>
      </c>
      <c r="G30" s="8" t="e">
        <f t="shared" si="1"/>
        <v>#DIV/0!</v>
      </c>
      <c r="H30" s="8" t="e">
        <f>E30/#REF!</f>
        <v>#REF!</v>
      </c>
      <c r="I30" s="29" t="e">
        <f>#REF!/B30</f>
        <v>#REF!</v>
      </c>
    </row>
    <row r="31" spans="1:14" x14ac:dyDescent="0.25">
      <c r="B31" s="51">
        <v>885</v>
      </c>
      <c r="C31" s="29"/>
      <c r="E31" s="52">
        <v>37500000</v>
      </c>
      <c r="F31" s="52">
        <f t="shared" si="0"/>
        <v>42372.881355932201</v>
      </c>
      <c r="G31" s="8" t="e">
        <f t="shared" si="1"/>
        <v>#DIV/0!</v>
      </c>
      <c r="H31" s="52" t="e">
        <f>E31/#REF!</f>
        <v>#REF!</v>
      </c>
      <c r="I31" s="29">
        <f>C31/B31</f>
        <v>0</v>
      </c>
    </row>
    <row r="32" spans="1:14" x14ac:dyDescent="0.25">
      <c r="C32" s="29"/>
      <c r="E32" s="52"/>
      <c r="F32" s="52" t="e">
        <f t="shared" si="0"/>
        <v>#DIV/0!</v>
      </c>
      <c r="G32" s="52" t="e">
        <f t="shared" si="1"/>
        <v>#DIV/0!</v>
      </c>
      <c r="H32" s="52" t="e">
        <f>E32/#REF!</f>
        <v>#REF!</v>
      </c>
      <c r="I32" t="e">
        <f>#REF!/B32</f>
        <v>#REF!</v>
      </c>
    </row>
    <row r="33" spans="1:8" x14ac:dyDescent="0.25">
      <c r="C33" s="53"/>
      <c r="E33" s="53"/>
      <c r="F33" s="52" t="e">
        <f t="shared" si="0"/>
        <v>#DIV/0!</v>
      </c>
      <c r="G33" s="52" t="e">
        <f t="shared" si="1"/>
        <v>#DIV/0!</v>
      </c>
      <c r="H33" s="52" t="e">
        <f>E33/#REF!</f>
        <v>#REF!</v>
      </c>
    </row>
    <row r="35" spans="1:8" x14ac:dyDescent="0.25">
      <c r="A35">
        <v>867</v>
      </c>
      <c r="B35" s="7">
        <v>35500000</v>
      </c>
      <c r="C35">
        <f t="shared" ref="C35:C41" si="2">B35/A35</f>
        <v>40945.790080738181</v>
      </c>
      <c r="D35">
        <v>2130000</v>
      </c>
      <c r="E35">
        <v>30000</v>
      </c>
      <c r="F35">
        <f>E35+D35+B35</f>
        <v>37660000</v>
      </c>
      <c r="G35">
        <f>F35/A35</f>
        <v>43437.139561707038</v>
      </c>
      <c r="H35" s="6"/>
    </row>
    <row r="36" spans="1:8" x14ac:dyDescent="0.25">
      <c r="A36">
        <v>867</v>
      </c>
      <c r="B36">
        <v>28860750</v>
      </c>
      <c r="C36">
        <f t="shared" si="2"/>
        <v>33288.062283737025</v>
      </c>
      <c r="D36">
        <v>1731700</v>
      </c>
      <c r="E36">
        <v>30000</v>
      </c>
      <c r="F36">
        <f>E36+D36+B36</f>
        <v>30622450</v>
      </c>
      <c r="G36">
        <f>F36/A36</f>
        <v>35320.011534025376</v>
      </c>
      <c r="H36" s="6">
        <f>A36/1.2</f>
        <v>722.5</v>
      </c>
    </row>
    <row r="37" spans="1:8" x14ac:dyDescent="0.25">
      <c r="A37">
        <v>738</v>
      </c>
      <c r="B37">
        <v>25000000</v>
      </c>
      <c r="C37">
        <f t="shared" si="2"/>
        <v>33875.338753387536</v>
      </c>
      <c r="D37">
        <v>1500000</v>
      </c>
      <c r="E37">
        <v>30000</v>
      </c>
      <c r="F37">
        <f>E37+D37+B37</f>
        <v>26530000</v>
      </c>
      <c r="G37">
        <f>F37/A37</f>
        <v>35948.509485094852</v>
      </c>
    </row>
    <row r="38" spans="1:8" ht="15.75" x14ac:dyDescent="0.25">
      <c r="A38" s="54">
        <f>68.57*10.764</f>
        <v>738.08747999999991</v>
      </c>
      <c r="B38" s="7">
        <v>25400000</v>
      </c>
      <c r="C38">
        <f t="shared" si="2"/>
        <v>34413.264942524162</v>
      </c>
      <c r="D38">
        <v>1524000</v>
      </c>
      <c r="E38">
        <v>30000</v>
      </c>
      <c r="F38">
        <f>E38+D38+B38</f>
        <v>26954000</v>
      </c>
      <c r="G38">
        <f>F38/A38</f>
        <v>36518.706427590405</v>
      </c>
    </row>
    <row r="39" spans="1:8" ht="15.75" x14ac:dyDescent="0.25">
      <c r="A39" s="54"/>
      <c r="B39"/>
      <c r="C39" t="e">
        <f t="shared" si="2"/>
        <v>#DIV/0!</v>
      </c>
    </row>
    <row r="40" spans="1:8" ht="15.75" x14ac:dyDescent="0.25">
      <c r="A40" s="54"/>
      <c r="B40"/>
      <c r="C40" t="e">
        <f t="shared" si="2"/>
        <v>#DIV/0!</v>
      </c>
      <c r="D40">
        <v>318570</v>
      </c>
      <c r="E40">
        <v>30000</v>
      </c>
      <c r="F40">
        <f>E40+D40+B40</f>
        <v>348570</v>
      </c>
      <c r="G40" t="e">
        <f>F40/A40</f>
        <v>#DIV/0!</v>
      </c>
    </row>
    <row r="41" spans="1:8" ht="15.75" x14ac:dyDescent="0.25">
      <c r="A41" s="16"/>
      <c r="C41" t="e">
        <f t="shared" si="2"/>
        <v>#DIV/0!</v>
      </c>
      <c r="E41">
        <v>30000</v>
      </c>
      <c r="F41">
        <f>E41+D41+B41</f>
        <v>30000</v>
      </c>
      <c r="G41" t="e">
        <f>F41/A41</f>
        <v>#DIV/0!</v>
      </c>
    </row>
    <row r="42" spans="1:8" ht="15.75" x14ac:dyDescent="0.25">
      <c r="A42" s="16"/>
    </row>
    <row r="43" spans="1:8" ht="15.75" x14ac:dyDescent="0.25">
      <c r="A43" s="16"/>
    </row>
    <row r="44" spans="1:8" ht="15.75" x14ac:dyDescent="0.25">
      <c r="A44" s="16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V2" sqref="V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2024-03-26T12:55:22Z</dcterms:modified>
</cp:coreProperties>
</file>