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BB14EFE-09FA-4099-B332-F638E133201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5" i="1" l="1"/>
  <c r="I23" i="1"/>
  <c r="I21" i="1"/>
  <c r="I20" i="1"/>
  <c r="I19" i="1"/>
  <c r="G7" i="1"/>
  <c r="G10" i="1" s="1"/>
  <c r="G11" i="1" s="1"/>
  <c r="G84" i="1"/>
  <c r="G23" i="1"/>
  <c r="G8" i="1"/>
  <c r="G6" i="1"/>
  <c r="G5" i="1"/>
  <c r="G14" i="1" s="1"/>
  <c r="C25" i="1"/>
  <c r="G12" i="1" l="1"/>
  <c r="G13" i="1" s="1"/>
  <c r="G16" i="1" s="1"/>
  <c r="G19" i="1" s="1"/>
  <c r="C7" i="1"/>
  <c r="G20" i="1" l="1"/>
  <c r="G25" i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<sst xmlns="http://schemas.openxmlformats.org/spreadsheetml/2006/main" count="25" uniqueCount="24">
  <si>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</si>
  <si>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</si>
  <si>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</si>
  <si>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</si>
  <si>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</si>
  <si>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</si>
  <si>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</si>
  <si>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</si>
  <si>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</si>
  <si>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</si>
  <si>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</si>
  <si>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</si>
  <si>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</si>
  <si>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</si>
  <si>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</si>
  <si>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</si>
  <si>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</si>
  <si>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</si>
  <si>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</si>
  <si>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flat No. 107</t>
  </si>
  <si>
    <t>oc</t>
  </si>
  <si>
    <t>SBI ( Industrial Finance Branch, Malad (West) ) - Savita Kailash Agarwal - 107</t>
  </si>
  <si>
    <t>flat No. 108</t>
  </si>
  <si>
    <t>Savita Kailash Agarwal - 108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</si>
</sst>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/>
    <xf numFmtId="43" fontId="5" fillId="0" borderId="0" xfId="0" applyNumberFormat="1" applyFont="1" applyFill="1"/>
    <xf numFmtId="0" fontId="7" fillId="0" borderId="0" xfId="0" applyFont="1"/>
    <xf numFmtId="43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5" zoomScale="130" zoomScaleNormal="130" workbookViewId="0">
      <selection activeCell="D23" sqref="D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9" max="9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52" t="s">
        <v>19</v>
      </c>
      <c r="D2" s="27"/>
      <c r="E2" s="5"/>
      <c r="F2" s="5"/>
      <c r="G2" s="52" t="s">
        <v>22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24400</v>
      </c>
      <c r="D3" s="39" t="s">
        <v>17</v>
      </c>
      <c r="E3" s="5"/>
      <c r="F3" s="5"/>
      <c r="G3" s="34">
        <v>24400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2800</v>
      </c>
      <c r="D4" s="28"/>
      <c r="E4" s="5"/>
      <c r="F4" s="5"/>
      <c r="G4" s="34">
        <v>2800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21600</v>
      </c>
      <c r="D5" s="28"/>
      <c r="E5" s="5"/>
      <c r="F5" s="5"/>
      <c r="G5" s="34">
        <f>G3-G4</f>
        <v>21600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2800</v>
      </c>
      <c r="D6" s="28"/>
      <c r="E6" s="5"/>
      <c r="F6" s="5"/>
      <c r="G6" s="34">
        <f>G4</f>
        <v>2800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35</v>
      </c>
      <c r="D7" s="42">
        <v>2024</v>
      </c>
      <c r="E7" s="5"/>
      <c r="F7" s="5"/>
      <c r="G7" s="35">
        <f>C7</f>
        <v>35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25</v>
      </c>
      <c r="D8" s="29">
        <v>1989</v>
      </c>
      <c r="E8" s="5" t="s">
        <v>20</v>
      </c>
      <c r="F8" s="5"/>
      <c r="G8" s="35">
        <f>G9-G7</f>
        <v>25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52.5</v>
      </c>
      <c r="D10" s="29"/>
      <c r="E10" s="5"/>
      <c r="F10" s="5"/>
      <c r="G10" s="35">
        <f>90*G7/G9</f>
        <v>52.5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0.52500000000000002</v>
      </c>
      <c r="D11" s="30"/>
      <c r="E11" s="5"/>
      <c r="F11" s="5"/>
      <c r="G11" s="36">
        <f>G10%</f>
        <v>0.52500000000000002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1470</v>
      </c>
      <c r="D12" s="28"/>
      <c r="E12" s="5"/>
      <c r="F12" s="5"/>
      <c r="G12" s="34">
        <f>G6*G11</f>
        <v>1470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1330</v>
      </c>
      <c r="D13" s="28"/>
      <c r="E13" s="5"/>
      <c r="F13" s="5"/>
      <c r="G13" s="34">
        <f>G6-G12</f>
        <v>1330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21600</v>
      </c>
      <c r="D14" s="28"/>
      <c r="E14" s="5"/>
      <c r="F14" s="5"/>
      <c r="G14" s="34">
        <f>G5</f>
        <v>21600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22930</v>
      </c>
      <c r="D16" s="28"/>
      <c r="E16" s="5"/>
      <c r="F16" s="5"/>
      <c r="G16" s="39">
        <f>G14+G13</f>
        <v>22930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467</v>
      </c>
      <c r="D18" s="29"/>
      <c r="G18" s="42">
        <v>659</v>
      </c>
      <c r="I18" s="54"/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10708310</v>
      </c>
      <c r="D19" s="44"/>
      <c r="G19" s="37">
        <f>G16*G18+H20</f>
        <v>15110870</v>
      </c>
      <c r="I19" s="55">
        <f>G19+C19</f>
        <v>25819180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9637479</v>
      </c>
      <c r="D20" s="49"/>
      <c r="E20" s="50"/>
      <c r="G20" s="19">
        <f>G19*0.9</f>
        <v>13599783</v>
      </c>
      <c r="I20" s="55">
        <f>I19*90%</f>
        <v>23237262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8566648</v>
      </c>
      <c r="D21" s="31"/>
      <c r="E21" s="51"/>
      <c r="G21" s="19">
        <f>G19*0.8</f>
        <v>12088696</v>
      </c>
      <c r="I21" s="55">
        <f>I19*80%</f>
        <v>20655344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54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1307600</v>
      </c>
      <c r="D23" s="32"/>
      <c r="G23" s="38">
        <f>G4*G18</f>
        <v>1845200</v>
      </c>
      <c r="I23" s="55">
        <f>G23+C23</f>
        <v>3152800</v>
      </c>
      <c r="J23" s="5"/>
      <c r="K23" s="5"/>
    </row>
    <row r="24" spans="1:12" x14ac:dyDescent="0.25">
      <c r="A24" s="22" t="s">
        <v>10</v>
      </c>
      <c r="C24" s="18"/>
      <c r="G24" s="18"/>
      <c r="I24" s="54"/>
      <c r="J24" s="5"/>
      <c r="K24" s="5"/>
    </row>
    <row r="25" spans="1:12" x14ac:dyDescent="0.25">
      <c r="A25" s="24" t="s">
        <v>11</v>
      </c>
      <c r="B25" s="20"/>
      <c r="C25" s="19">
        <f>C19*0.025/12</f>
        <v>22308.979166666668</v>
      </c>
      <c r="D25" s="33"/>
      <c r="E25" s="47"/>
      <c r="G25" s="19">
        <f>G19*0.025/12</f>
        <v>31480.979166666668</v>
      </c>
      <c r="I25" s="55">
        <f>G25+C25</f>
        <v>53789.958333333336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21</v>
      </c>
      <c r="B27" s="5"/>
      <c r="C27" s="33"/>
      <c r="D27" s="33"/>
      <c r="E27" s="16"/>
      <c r="F27" s="16"/>
      <c r="G27" s="53" t="s">
        <v>23</v>
      </c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2024-03-21T08:19:06Z</dcterms:modified>
</cp:coreProperties>
</file>