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41F65368-2BB5-4AE7-ABF4-841F00DD02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" l="1"/>
  <c r="A36" i="1"/>
  <c r="H18" i="1"/>
  <c r="H16" i="1"/>
  <c r="B18" i="1"/>
  <c r="A35" i="1"/>
  <c r="A34" i="1"/>
  <c r="A33" i="1"/>
  <c r="E6" i="1"/>
  <c r="J26" i="1" l="1"/>
  <c r="J25" i="1"/>
  <c r="H34" i="1"/>
  <c r="C38" i="1"/>
  <c r="F35" i="1"/>
  <c r="F39" i="1"/>
  <c r="G39" i="1" s="1"/>
  <c r="C39" i="1"/>
  <c r="F38" i="1"/>
  <c r="C37" i="1"/>
  <c r="C36" i="1"/>
  <c r="F36" i="1"/>
  <c r="G36" i="1" s="1"/>
  <c r="B10" i="1"/>
  <c r="B11" i="1" s="1"/>
  <c r="B8" i="1"/>
  <c r="B6" i="1"/>
  <c r="B5" i="1"/>
  <c r="B14" i="1" s="1"/>
  <c r="G35" i="1" l="1"/>
  <c r="G38" i="1"/>
  <c r="B12" i="1"/>
  <c r="B13" i="1" s="1"/>
  <c r="B15" i="1" s="1"/>
  <c r="B17" i="1" s="1"/>
  <c r="B19" i="1" s="1"/>
  <c r="C35" i="1"/>
  <c r="C34" i="1"/>
  <c r="C33" i="1"/>
  <c r="I29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4" i="1" s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<sst xmlns="http://schemas.openxmlformats.org/spreadsheetml/2006/main" count="29" uniqueCount="27">
  <si>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</si>
  <si>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</si>
  <si>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</si>
  <si>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</si>
  <si>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</si>
  <si>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</si>
  <si>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</si>
  <si>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</si>
  <si>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</si>
  <si>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</si>
  <si>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</si>
  <si>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</si>
  <si>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</si>
  <si>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</si>
  <si>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</si>
  <si>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</si>
  <si>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</si>
  <si>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</si>
  <si>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</si>
  <si>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</si>
  <si>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</si>
  <si>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</si>
  <si>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</si>
  <si>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</si>
  <si>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</si>
  <si>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FB</t>
  </si>
  <si>
    <t>DB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</si>
</sst>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0" fillId="0" borderId="2" xfId="0" applyBorder="1"/>
    <xf numFmtId="0" fontId="0" fillId="0" borderId="3" xfId="0" applyBorder="1"/>
    <xf numFmtId="43" fontId="0" fillId="0" borderId="0" xfId="0" applyNumberForma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0" fillId="0" borderId="5" xfId="0" applyBorder="1"/>
    <xf numFmtId="43" fontId="0" fillId="0" borderId="5" xfId="0" applyNumberFormat="1" applyBorder="1"/>
    <xf numFmtId="43" fontId="11" fillId="0" borderId="1" xfId="1" applyFont="1" applyFill="1" applyBorder="1"/>
    <xf numFmtId="0" fontId="4" fillId="0" borderId="0" xfId="0" applyFont="1"/>
    <xf numFmtId="0" fontId="6" fillId="0" borderId="0" xfId="0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0" fontId="0" fillId="3" borderId="0" xfId="0" applyFill="1"/>
    <xf numFmtId="0" fontId="15" fillId="3" borderId="0" xfId="0" applyFont="1" applyFill="1"/>
    <xf numFmtId="0" fontId="9" fillId="0" borderId="1" xfId="0" applyFont="1" applyBorder="1"/>
    <xf numFmtId="0" fontId="10" fillId="0" borderId="1" xfId="0" applyFont="1" applyBorder="1" applyAlignment="1">
      <alignment horizontal="center" wrapText="1"/>
    </xf>
    <xf numFmtId="43" fontId="9" fillId="0" borderId="1" xfId="0" applyNumberFormat="1" applyFont="1" applyBorder="1"/>
    <xf numFmtId="43" fontId="3" fillId="0" borderId="0" xfId="1" applyFont="1" applyFill="1" applyBorder="1"/>
    <xf numFmtId="43" fontId="2" fillId="0" borderId="0" xfId="1" applyFont="1" applyFill="1" applyBorder="1"/>
    <xf numFmtId="0" fontId="9" fillId="0" borderId="1" xfId="0" applyFont="1" applyBorder="1" applyAlignment="1">
      <alignment wrapText="1"/>
    </xf>
    <xf numFmtId="0" fontId="10" fillId="0" borderId="6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5" fillId="0" borderId="1" xfId="0" applyFont="1" applyBorder="1"/>
    <xf numFmtId="43" fontId="14" fillId="0" borderId="0" xfId="1" applyFont="1" applyFill="1" applyBorder="1"/>
    <xf numFmtId="43" fontId="15" fillId="0" borderId="1" xfId="0" applyNumberFormat="1" applyFont="1" applyBorder="1"/>
    <xf numFmtId="0" fontId="11" fillId="0" borderId="1" xfId="0" applyFont="1" applyBorder="1"/>
    <xf numFmtId="0" fontId="9" fillId="0" borderId="1" xfId="1" applyNumberFormat="1" applyFont="1" applyFill="1" applyBorder="1"/>
    <xf numFmtId="0" fontId="0" fillId="0" borderId="1" xfId="1" applyNumberFormat="1" applyFont="1" applyFill="1" applyBorder="1"/>
    <xf numFmtId="0" fontId="16" fillId="0" borderId="1" xfId="0" applyFont="1" applyBorder="1" applyAlignment="1">
      <alignment vertical="top"/>
    </xf>
    <xf numFmtId="43" fontId="16" fillId="0" borderId="1" xfId="1" applyFont="1" applyFill="1" applyBorder="1" applyAlignment="1">
      <alignment vertical="top"/>
    </xf>
    <xf numFmtId="43" fontId="2" fillId="0" borderId="0" xfId="0" applyNumberFormat="1" applyFont="1"/>
    <xf numFmtId="0" fontId="14" fillId="0" borderId="0" xfId="0" applyFont="1"/>
    <xf numFmtId="43" fontId="16" fillId="0" borderId="1" xfId="0" applyNumberFormat="1" applyFont="1" applyBorder="1" applyAlignment="1">
      <alignment vertical="top"/>
    </xf>
    <xf numFmtId="43" fontId="5" fillId="0" borderId="0" xfId="0" applyNumberFormat="1" applyFont="1"/>
    <xf numFmtId="0" fontId="5" fillId="0" borderId="0" xfId="0" applyFont="1"/>
    <xf numFmtId="10" fontId="11" fillId="0" borderId="1" xfId="0" applyNumberFormat="1" applyFont="1" applyBorder="1"/>
    <xf numFmtId="10" fontId="9" fillId="0" borderId="1" xfId="1" applyNumberFormat="1" applyFont="1" applyFill="1" applyBorder="1"/>
    <xf numFmtId="10" fontId="0" fillId="0" borderId="1" xfId="1" applyNumberFormat="1" applyFont="1" applyFill="1" applyBorder="1"/>
    <xf numFmtId="10" fontId="14" fillId="0" borderId="0" xfId="0" applyNumberFormat="1" applyFont="1"/>
    <xf numFmtId="43" fontId="9" fillId="0" borderId="1" xfId="1" applyFont="1" applyFill="1" applyBorder="1"/>
    <xf numFmtId="43" fontId="0" fillId="0" borderId="1" xfId="1" applyFont="1" applyFill="1" applyBorder="1"/>
    <xf numFmtId="43" fontId="6" fillId="0" borderId="0" xfId="0" applyNumberFormat="1" applyFont="1"/>
    <xf numFmtId="0" fontId="10" fillId="0" borderId="1" xfId="0" applyFont="1" applyBorder="1"/>
    <xf numFmtId="0" fontId="12" fillId="0" borderId="1" xfId="0" applyFont="1" applyBorder="1"/>
    <xf numFmtId="0" fontId="2" fillId="0" borderId="0" xfId="0" applyFont="1"/>
    <xf numFmtId="43" fontId="10" fillId="0" borderId="1" xfId="0" applyNumberFormat="1" applyFont="1" applyBorder="1"/>
    <xf numFmtId="43" fontId="13" fillId="0" borderId="0" xfId="0" applyNumberFormat="1" applyFont="1"/>
    <xf numFmtId="43" fontId="11" fillId="0" borderId="1" xfId="0" applyNumberFormat="1" applyFont="1" applyBorder="1"/>
    <xf numFmtId="43" fontId="7" fillId="0" borderId="1" xfId="0" applyNumberFormat="1" applyFont="1" applyBorder="1"/>
    <xf numFmtId="43" fontId="7" fillId="0" borderId="0" xfId="0" applyNumberFormat="1" applyFont="1"/>
    <xf numFmtId="0" fontId="7" fillId="0" borderId="1" xfId="0" applyFont="1" applyBorder="1"/>
    <xf numFmtId="0" fontId="7" fillId="4" borderId="1" xfId="0" applyFont="1" applyFill="1" applyBorder="1"/>
    <xf numFmtId="0" fontId="0" fillId="4" borderId="5" xfId="0" applyFill="1" applyBorder="1"/>
    <xf numFmtId="0" fontId="0" fillId="4" borderId="0" xfId="0" applyFill="1"/>
    <xf numFmtId="43" fontId="0" fillId="4" borderId="5" xfId="0" applyNumberFormat="1" applyFill="1" applyBorder="1"/>
    <xf numFmtId="0" fontId="0" fillId="4" borderId="1" xfId="0" applyFill="1" applyBorder="1"/>
    <xf numFmtId="43" fontId="0" fillId="4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96454</xdr:colOff>
      <xdr:row>36</xdr:row>
      <xdr:rowOff>105747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458D76-8D16-4B34-AD98-2B2880B4D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30854" cy="6963747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</xdr:row>
      <xdr:rowOff>0</xdr:rowOff>
    </xdr:from>
    <xdr:to>
      <xdr:col>21</xdr:col>
      <xdr:colOff>333932</xdr:colOff>
      <xdr:row>29</xdr:row>
      <xdr:rowOff>96008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8C492EB-4BBD-470A-A6D3-135F7863E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190500"/>
          <a:ext cx="3991532" cy="54300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554654</xdr:colOff>
      <xdr:row>43</xdr:row>
      <xdr:rowOff>39249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0C9AAA-3E73-4861-B823-A410D60086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94654" cy="8230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497496</xdr:colOff>
      <xdr:row>44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E43B73-F20D-494C-B8D4-D9BEE93C8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37496" cy="8507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258827</xdr:colOff>
      <xdr:row>45</xdr:row>
      <xdr:rowOff>39302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ACF2FB8-D36E-4AE2-A122-A4D6E2D4F5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41227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126054</xdr:colOff>
      <xdr:row>45</xdr:row>
      <xdr:rowOff>134539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CECA10-8F06-4B32-83A4-707CF4ABB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975654" cy="8516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477593</xdr:colOff>
      <xdr:row>35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B5F4AE-CA50-4DEB-8960-697E962E1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621593" cy="668748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267248</xdr:colOff>
      <xdr:row>29</xdr:row>
      <xdr:rowOff>57929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8E8C13-EA36-4E85-B8CF-E03BE16A9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924848" cy="55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topLeftCell="A4" zoomScaleNormal="100" workbookViewId="0">
      <selection activeCell="F7" sqref="F7"/>
    </sheetView>
  </sheetViews>
  <sheetFormatPr defaultRowHeight="15" x14ac:dyDescent="0.25"/>
  <cols>
    <col min="1" max="1" width="21.7109375" bestFit="1" customWidth="1"/>
    <col min="2" max="2" width="15.5703125" style="4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7"/>
      <c r="E1" s="1"/>
      <c r="F1" s="2"/>
      <c r="G1" s="2"/>
    </row>
    <row r="2" spans="1:17" ht="16.5" x14ac:dyDescent="0.3">
      <c r="A2" s="20"/>
      <c r="B2" s="21"/>
      <c r="C2" s="21"/>
      <c r="D2" s="4"/>
      <c r="E2" t="s">
        <v>13</v>
      </c>
    </row>
    <row r="3" spans="1:17" ht="16.5" x14ac:dyDescent="0.3">
      <c r="A3" s="20" t="s">
        <v>0</v>
      </c>
      <c r="B3" s="12">
        <v>8800</v>
      </c>
      <c r="C3" s="22"/>
      <c r="D3" s="6"/>
      <c r="E3">
        <v>2021</v>
      </c>
      <c r="F3" s="23">
        <v>2024</v>
      </c>
      <c r="G3" s="24">
        <f>F3-E3</f>
        <v>3</v>
      </c>
      <c r="L3" s="23"/>
      <c r="M3" s="24"/>
    </row>
    <row r="4" spans="1:17" ht="33" x14ac:dyDescent="0.3">
      <c r="A4" s="25" t="s">
        <v>1</v>
      </c>
      <c r="B4" s="12">
        <v>2600</v>
      </c>
      <c r="C4" s="22"/>
      <c r="D4" s="6"/>
      <c r="E4" s="26"/>
      <c r="F4" s="23"/>
      <c r="G4" s="24"/>
      <c r="H4" s="21"/>
      <c r="K4" s="27"/>
      <c r="L4" s="23"/>
      <c r="M4" s="24"/>
    </row>
    <row r="5" spans="1:17" ht="16.5" x14ac:dyDescent="0.3">
      <c r="A5" s="20" t="s">
        <v>2</v>
      </c>
      <c r="B5" s="12">
        <f>B3-B4</f>
        <v>6200</v>
      </c>
      <c r="C5" s="22"/>
      <c r="D5" s="6"/>
      <c r="E5" s="28" t="s">
        <v>22</v>
      </c>
      <c r="F5" s="28" t="s">
        <v>23</v>
      </c>
      <c r="G5" s="8"/>
      <c r="H5" s="5"/>
      <c r="I5" s="5"/>
      <c r="M5" s="29"/>
      <c r="N5" s="14"/>
      <c r="O5" s="14"/>
      <c r="P5" s="14"/>
      <c r="Q5" s="14"/>
    </row>
    <row r="6" spans="1:17" ht="16.5" x14ac:dyDescent="0.3">
      <c r="A6" s="20" t="s">
        <v>3</v>
      </c>
      <c r="B6" s="12">
        <f>B4</f>
        <v>2600</v>
      </c>
      <c r="C6" s="22"/>
      <c r="D6" s="6"/>
      <c r="E6" s="30">
        <f>52.99*10.764</f>
        <v>570.38436000000002</v>
      </c>
      <c r="F6" s="30">
        <f>E6*1.2</f>
        <v>684.461232</v>
      </c>
      <c r="G6" s="8"/>
      <c r="H6" s="6"/>
      <c r="I6" s="5"/>
      <c r="M6" s="29"/>
      <c r="N6" s="14"/>
      <c r="O6" s="14"/>
      <c r="P6" s="14"/>
      <c r="Q6" s="14"/>
    </row>
    <row r="7" spans="1:17" ht="16.5" x14ac:dyDescent="0.3">
      <c r="A7" s="20" t="s">
        <v>4</v>
      </c>
      <c r="B7" s="31">
        <v>0</v>
      </c>
      <c r="C7" s="32"/>
      <c r="D7" s="33"/>
      <c r="E7" s="34"/>
      <c r="F7" s="35"/>
      <c r="G7" s="36"/>
      <c r="H7" s="5"/>
      <c r="I7" s="5"/>
      <c r="M7" s="37"/>
      <c r="N7" s="14"/>
      <c r="O7" s="14"/>
      <c r="P7" s="14"/>
      <c r="Q7" s="14"/>
    </row>
    <row r="8" spans="1:17" ht="16.5" x14ac:dyDescent="0.3">
      <c r="A8" s="20" t="s">
        <v>5</v>
      </c>
      <c r="B8" s="31">
        <f>B9-B7</f>
        <v>60</v>
      </c>
      <c r="C8" s="32"/>
      <c r="D8" s="33"/>
      <c r="E8" s="38"/>
      <c r="F8" s="38"/>
      <c r="G8" s="36"/>
      <c r="H8" s="6"/>
      <c r="I8" s="6"/>
      <c r="M8" s="37"/>
      <c r="N8" s="14"/>
      <c r="O8" s="14"/>
      <c r="P8" s="14"/>
      <c r="Q8" s="14"/>
    </row>
    <row r="9" spans="1:17" ht="16.5" x14ac:dyDescent="0.3">
      <c r="A9" s="20" t="s">
        <v>6</v>
      </c>
      <c r="B9" s="31">
        <v>60</v>
      </c>
      <c r="C9" s="32"/>
      <c r="D9" s="33"/>
      <c r="E9" s="38"/>
      <c r="F9" s="38"/>
      <c r="G9" s="39"/>
      <c r="H9" s="5"/>
      <c r="I9" s="5"/>
      <c r="J9" s="40"/>
      <c r="M9" s="37"/>
      <c r="N9" s="14"/>
      <c r="O9" s="14"/>
      <c r="P9" s="14"/>
      <c r="Q9" s="14"/>
    </row>
    <row r="10" spans="1:17" ht="33" x14ac:dyDescent="0.3">
      <c r="A10" s="25" t="s">
        <v>7</v>
      </c>
      <c r="B10" s="31">
        <f>90*B7/B9</f>
        <v>0</v>
      </c>
      <c r="C10" s="32"/>
      <c r="D10" s="33"/>
      <c r="E10" s="38"/>
      <c r="F10" s="38"/>
      <c r="G10" s="39"/>
      <c r="H10" s="14"/>
      <c r="I10" s="14"/>
      <c r="J10" s="40"/>
      <c r="K10" s="40"/>
      <c r="L10" s="13"/>
      <c r="M10" s="37"/>
      <c r="N10" s="14"/>
      <c r="O10" s="14"/>
      <c r="P10" s="14"/>
      <c r="Q10" s="14"/>
    </row>
    <row r="11" spans="1:17" ht="16.5" x14ac:dyDescent="0.3">
      <c r="A11" s="20"/>
      <c r="B11" s="41">
        <f>B10%</f>
        <v>0</v>
      </c>
      <c r="C11" s="42"/>
      <c r="D11" s="43"/>
      <c r="E11" s="38"/>
      <c r="F11" s="38"/>
      <c r="G11" s="39"/>
      <c r="H11" s="14"/>
      <c r="I11" s="14"/>
      <c r="J11" s="40"/>
      <c r="K11" s="40"/>
      <c r="L11" s="13"/>
      <c r="M11" s="44"/>
      <c r="N11" s="14"/>
      <c r="O11" s="14"/>
      <c r="P11" s="14"/>
      <c r="Q11" s="14"/>
    </row>
    <row r="12" spans="1:17" ht="16.5" x14ac:dyDescent="0.3">
      <c r="A12" s="20" t="s">
        <v>8</v>
      </c>
      <c r="B12" s="12">
        <f>B6*B11</f>
        <v>0</v>
      </c>
      <c r="C12" s="45"/>
      <c r="D12" s="46"/>
      <c r="E12" s="38"/>
      <c r="F12" s="38"/>
      <c r="G12" s="39"/>
      <c r="H12" s="14"/>
      <c r="I12" s="14"/>
      <c r="J12" s="40"/>
      <c r="K12" s="40"/>
      <c r="L12" s="13"/>
      <c r="M12" s="29"/>
      <c r="N12" s="14"/>
      <c r="O12" s="14"/>
      <c r="P12" s="14"/>
      <c r="Q12" s="14"/>
    </row>
    <row r="13" spans="1:17" ht="16.5" x14ac:dyDescent="0.3">
      <c r="A13" s="20" t="s">
        <v>9</v>
      </c>
      <c r="B13" s="12">
        <f>B6-B12</f>
        <v>2600</v>
      </c>
      <c r="C13" s="45"/>
      <c r="D13" s="46"/>
      <c r="E13" s="38"/>
      <c r="F13" s="38"/>
      <c r="G13" s="39"/>
      <c r="H13" s="47"/>
      <c r="I13" s="14"/>
      <c r="J13" s="40"/>
      <c r="K13" s="40"/>
      <c r="L13" s="13"/>
      <c r="M13" s="29"/>
      <c r="N13" s="14"/>
      <c r="O13" s="14"/>
      <c r="P13" s="14"/>
      <c r="Q13" s="14"/>
    </row>
    <row r="14" spans="1:17" ht="16.5" x14ac:dyDescent="0.3">
      <c r="A14" s="20" t="s">
        <v>2</v>
      </c>
      <c r="B14" s="12">
        <f>B5</f>
        <v>6200</v>
      </c>
      <c r="C14" s="22"/>
      <c r="D14" s="6"/>
      <c r="E14" s="3"/>
      <c r="G14" s="39"/>
      <c r="H14" s="14"/>
      <c r="I14" s="14"/>
      <c r="J14" s="40"/>
      <c r="K14" s="40"/>
      <c r="L14" s="13"/>
      <c r="M14" s="29"/>
      <c r="N14" s="14"/>
      <c r="O14" s="14"/>
      <c r="P14" s="14"/>
      <c r="Q14" s="14"/>
    </row>
    <row r="15" spans="1:17" ht="16.5" x14ac:dyDescent="0.3">
      <c r="A15" s="20" t="s">
        <v>10</v>
      </c>
      <c r="B15" s="12">
        <f>B14+B13</f>
        <v>8800</v>
      </c>
      <c r="C15" s="22"/>
      <c r="D15" s="6"/>
      <c r="E15" s="3" t="s">
        <v>24</v>
      </c>
      <c r="F15" t="s">
        <v>25</v>
      </c>
      <c r="G15" s="39" t="s">
        <v>26</v>
      </c>
      <c r="H15" s="40"/>
      <c r="I15" s="40"/>
      <c r="J15" s="40"/>
      <c r="K15" s="40"/>
      <c r="L15" s="13"/>
      <c r="M15" s="24"/>
    </row>
    <row r="16" spans="1:17" ht="16.5" x14ac:dyDescent="0.3">
      <c r="A16" s="20" t="s">
        <v>21</v>
      </c>
      <c r="B16" s="48">
        <v>570</v>
      </c>
      <c r="C16" s="49"/>
      <c r="D16" s="5"/>
      <c r="E16" s="36">
        <v>590</v>
      </c>
      <c r="F16" s="36">
        <v>82</v>
      </c>
      <c r="G16" s="36">
        <v>17</v>
      </c>
      <c r="H16" s="3">
        <f>E16+F16+G16</f>
        <v>689</v>
      </c>
      <c r="M16" s="50"/>
    </row>
    <row r="17" spans="1:14" ht="16.5" x14ac:dyDescent="0.3">
      <c r="A17" s="20" t="s">
        <v>11</v>
      </c>
      <c r="B17" s="51">
        <f>B15*B16</f>
        <v>5016000</v>
      </c>
      <c r="C17" s="51"/>
      <c r="D17" s="6"/>
      <c r="E17" s="36"/>
      <c r="F17" s="52"/>
      <c r="G17" s="36"/>
      <c r="H17" s="3">
        <v>7000</v>
      </c>
      <c r="M17" s="36"/>
      <c r="N17" s="3"/>
    </row>
    <row r="18" spans="1:14" ht="16.5" x14ac:dyDescent="0.3">
      <c r="A18" s="20" t="s">
        <v>12</v>
      </c>
      <c r="B18" s="53">
        <f>684*B4</f>
        <v>1778400</v>
      </c>
      <c r="C18" s="22"/>
      <c r="D18" s="6"/>
      <c r="E18" s="3"/>
      <c r="F18" s="36"/>
      <c r="H18" s="50">
        <f>H17*H16</f>
        <v>4823000</v>
      </c>
    </row>
    <row r="19" spans="1:14" ht="16.5" x14ac:dyDescent="0.3">
      <c r="A19" s="31" t="s">
        <v>16</v>
      </c>
      <c r="B19" s="53">
        <f>B17*0.025/12</f>
        <v>10450</v>
      </c>
      <c r="C19" s="54"/>
      <c r="D19" s="6"/>
      <c r="E19" s="3"/>
      <c r="F19" s="36"/>
    </row>
    <row r="20" spans="1:14" x14ac:dyDescent="0.25">
      <c r="B20" s="55"/>
    </row>
    <row r="21" spans="1:14" x14ac:dyDescent="0.25">
      <c r="B21" s="55"/>
      <c r="E21" s="3"/>
    </row>
    <row r="23" spans="1:14" x14ac:dyDescent="0.25">
      <c r="C23" t="s">
        <v>14</v>
      </c>
    </row>
    <row r="24" spans="1:14" x14ac:dyDescent="0.25">
      <c r="B24" s="56" t="s">
        <v>15</v>
      </c>
      <c r="C24" s="5" t="s">
        <v>20</v>
      </c>
      <c r="D24" s="5"/>
      <c r="E24" s="5" t="s">
        <v>11</v>
      </c>
      <c r="F24" s="5" t="s">
        <v>17</v>
      </c>
      <c r="G24" s="5" t="s">
        <v>18</v>
      </c>
      <c r="H24" s="5" t="s">
        <v>19</v>
      </c>
      <c r="I24" s="5"/>
    </row>
    <row r="25" spans="1:14" ht="17.25" x14ac:dyDescent="0.3">
      <c r="B25" s="56">
        <v>372</v>
      </c>
      <c r="C25" s="5"/>
      <c r="D25" s="5"/>
      <c r="E25" s="5">
        <v>2500000</v>
      </c>
      <c r="F25" s="6">
        <f t="shared" ref="F25:F31" si="0">E25/B25</f>
        <v>6720.4301075268813</v>
      </c>
      <c r="G25" s="6" t="e">
        <f>E25/C25</f>
        <v>#DIV/0!</v>
      </c>
      <c r="H25" s="6" t="e">
        <f>E25/#REF!</f>
        <v>#REF!</v>
      </c>
      <c r="I25" s="5">
        <f>C25/B25</f>
        <v>0</v>
      </c>
      <c r="J25" s="9" t="e">
        <f>E25/D25</f>
        <v>#DIV/0!</v>
      </c>
    </row>
    <row r="26" spans="1:14" ht="17.25" x14ac:dyDescent="0.3">
      <c r="B26" s="56">
        <v>596</v>
      </c>
      <c r="C26" s="5"/>
      <c r="D26" s="5"/>
      <c r="E26" s="5">
        <v>4023000</v>
      </c>
      <c r="F26" s="6">
        <f t="shared" si="0"/>
        <v>6750</v>
      </c>
      <c r="G26" s="6" t="e">
        <f>E26/C26</f>
        <v>#DIV/0!</v>
      </c>
      <c r="H26" s="6" t="e">
        <f>E26/#REF!</f>
        <v>#REF!</v>
      </c>
      <c r="I26" s="5">
        <f>C26/B26</f>
        <v>0</v>
      </c>
      <c r="J26" s="9" t="e">
        <f>E26/D26</f>
        <v>#DIV/0!</v>
      </c>
    </row>
    <row r="27" spans="1:14" x14ac:dyDescent="0.25">
      <c r="B27" s="57">
        <v>615</v>
      </c>
      <c r="C27" s="61"/>
      <c r="D27" s="61"/>
      <c r="E27" s="62">
        <v>6800000</v>
      </c>
      <c r="F27" s="62">
        <f t="shared" si="0"/>
        <v>11056.91056910569</v>
      </c>
      <c r="G27" s="6" t="e">
        <f t="shared" ref="G27:G31" si="1">E27/C27</f>
        <v>#DIV/0!</v>
      </c>
      <c r="H27" s="6" t="e">
        <f>E27/#REF!</f>
        <v>#REF!</v>
      </c>
      <c r="I27" s="5"/>
    </row>
    <row r="28" spans="1:14" x14ac:dyDescent="0.25">
      <c r="B28" s="56">
        <v>492</v>
      </c>
      <c r="C28" s="5">
        <v>850</v>
      </c>
      <c r="D28" s="5"/>
      <c r="E28" s="6">
        <v>5500000</v>
      </c>
      <c r="F28" s="6">
        <f t="shared" si="0"/>
        <v>11178.861788617885</v>
      </c>
      <c r="G28" s="6">
        <f t="shared" si="1"/>
        <v>6470.588235294118</v>
      </c>
      <c r="H28" s="6" t="e">
        <f>E28/#REF!</f>
        <v>#REF!</v>
      </c>
      <c r="I28" s="5" t="e">
        <f>#REF!/B28</f>
        <v>#REF!</v>
      </c>
    </row>
    <row r="29" spans="1:14" x14ac:dyDescent="0.25">
      <c r="B29" s="57">
        <v>650</v>
      </c>
      <c r="C29" s="58">
        <v>750</v>
      </c>
      <c r="D29" s="59"/>
      <c r="E29" s="60">
        <v>5750000</v>
      </c>
      <c r="F29" s="60">
        <f t="shared" si="0"/>
        <v>8846.1538461538457</v>
      </c>
      <c r="G29" s="6">
        <f t="shared" si="1"/>
        <v>7666.666666666667</v>
      </c>
      <c r="H29" s="11" t="e">
        <f>E29/#REF!</f>
        <v>#REF!</v>
      </c>
      <c r="I29" s="5">
        <f>C29/B29</f>
        <v>1.1538461538461537</v>
      </c>
    </row>
    <row r="30" spans="1:14" x14ac:dyDescent="0.25">
      <c r="B30" s="4">
        <v>581</v>
      </c>
      <c r="C30" s="10"/>
      <c r="E30" s="11">
        <v>4500000</v>
      </c>
      <c r="F30" s="11">
        <f t="shared" si="0"/>
        <v>7745.2667814113602</v>
      </c>
      <c r="G30" s="11" t="e">
        <f t="shared" si="1"/>
        <v>#DIV/0!</v>
      </c>
      <c r="H30" s="11" t="e">
        <f>E30/#REF!</f>
        <v>#REF!</v>
      </c>
      <c r="I30" t="e">
        <f>#REF!/B30</f>
        <v>#REF!</v>
      </c>
    </row>
    <row r="31" spans="1:14" x14ac:dyDescent="0.25">
      <c r="B31" s="4">
        <v>567</v>
      </c>
      <c r="C31" s="10"/>
      <c r="E31" s="10">
        <v>4580000</v>
      </c>
      <c r="F31" s="11">
        <f t="shared" si="0"/>
        <v>8077.6014109347443</v>
      </c>
      <c r="G31" s="11" t="e">
        <f t="shared" si="1"/>
        <v>#DIV/0!</v>
      </c>
      <c r="H31" s="11" t="e">
        <f>E31/#REF!</f>
        <v>#REF!</v>
      </c>
    </row>
    <row r="33" spans="1:8" x14ac:dyDescent="0.25">
      <c r="A33">
        <f>38.84*10.764</f>
        <v>418.07375999999999</v>
      </c>
      <c r="B33" s="4">
        <v>2141000</v>
      </c>
      <c r="C33">
        <f t="shared" ref="C33:C39" si="2">B33/A33</f>
        <v>5121.1059024608485</v>
      </c>
      <c r="D33">
        <v>149900</v>
      </c>
      <c r="E33">
        <v>21500</v>
      </c>
      <c r="F33">
        <f>E33+D33+B33</f>
        <v>2312400</v>
      </c>
      <c r="G33">
        <f>F33/A33</f>
        <v>5531.0814053481854</v>
      </c>
      <c r="H33" s="3"/>
    </row>
    <row r="34" spans="1:8" x14ac:dyDescent="0.25">
      <c r="A34">
        <f>38.81*10.764</f>
        <v>417.75083999999998</v>
      </c>
      <c r="B34">
        <v>2735000</v>
      </c>
      <c r="C34" s="18">
        <f t="shared" si="2"/>
        <v>6546.9646931170746</v>
      </c>
      <c r="D34">
        <v>191500</v>
      </c>
      <c r="E34">
        <v>27400</v>
      </c>
      <c r="F34">
        <f>E34+D34+B34</f>
        <v>2953900</v>
      </c>
      <c r="G34">
        <f>F34/A34</f>
        <v>7070.9612457032999</v>
      </c>
      <c r="H34" s="3">
        <f>A34/1.1</f>
        <v>379.77349090909087</v>
      </c>
    </row>
    <row r="35" spans="1:8" x14ac:dyDescent="0.25">
      <c r="A35">
        <f>44*10.764</f>
        <v>473.61599999999999</v>
      </c>
      <c r="B35" s="18">
        <v>4400000</v>
      </c>
      <c r="C35" s="18">
        <f t="shared" si="2"/>
        <v>9290.2266815310304</v>
      </c>
      <c r="E35">
        <v>30000</v>
      </c>
      <c r="F35">
        <f>E35+D35+B35</f>
        <v>4430000</v>
      </c>
      <c r="G35">
        <f>F35/A35</f>
        <v>9353.5691361778318</v>
      </c>
    </row>
    <row r="36" spans="1:8" ht="15.75" x14ac:dyDescent="0.25">
      <c r="A36" s="19">
        <f>56*10.764</f>
        <v>602.78399999999999</v>
      </c>
      <c r="B36" s="18">
        <v>6152800</v>
      </c>
      <c r="C36" s="18">
        <f t="shared" si="2"/>
        <v>10207.304772522164</v>
      </c>
      <c r="D36" s="17">
        <v>430680</v>
      </c>
      <c r="E36" s="17">
        <v>30000</v>
      </c>
      <c r="F36" s="17">
        <f>E36+D36+B36</f>
        <v>6613480</v>
      </c>
      <c r="G36" s="17">
        <f>F36/A36</f>
        <v>10971.558634602114</v>
      </c>
    </row>
    <row r="37" spans="1:8" ht="15.75" x14ac:dyDescent="0.25">
      <c r="A37" s="19"/>
      <c r="B37" s="18"/>
      <c r="C37" s="18" t="e">
        <f t="shared" si="2"/>
        <v>#DIV/0!</v>
      </c>
    </row>
    <row r="38" spans="1:8" ht="15.75" x14ac:dyDescent="0.25">
      <c r="A38" s="19"/>
      <c r="B38" s="17"/>
      <c r="C38" s="17" t="e">
        <f t="shared" si="2"/>
        <v>#DIV/0!</v>
      </c>
      <c r="D38" s="17">
        <v>318570</v>
      </c>
      <c r="E38" s="17">
        <v>30000</v>
      </c>
      <c r="F38" s="17">
        <f>E38+D38+B38</f>
        <v>348570</v>
      </c>
      <c r="G38" s="17" t="e">
        <f>F38/A38</f>
        <v>#DIV/0!</v>
      </c>
    </row>
    <row r="39" spans="1:8" ht="15.75" x14ac:dyDescent="0.25">
      <c r="A39" s="15"/>
      <c r="B39" s="16"/>
      <c r="C39" s="17" t="e">
        <f t="shared" si="2"/>
        <v>#DIV/0!</v>
      </c>
      <c r="D39" s="17"/>
      <c r="E39" s="17">
        <v>30000</v>
      </c>
      <c r="F39" s="17">
        <f>E39+D39+B39</f>
        <v>30000</v>
      </c>
      <c r="G39" s="17" t="e">
        <f>F39/A39</f>
        <v>#DIV/0!</v>
      </c>
    </row>
    <row r="40" spans="1:8" ht="15.75" x14ac:dyDescent="0.25">
      <c r="A40" s="13"/>
    </row>
    <row r="41" spans="1:8" ht="15.75" x14ac:dyDescent="0.25">
      <c r="A41" s="13"/>
    </row>
    <row r="42" spans="1:8" ht="15.75" x14ac:dyDescent="0.25">
      <c r="A42" s="13"/>
    </row>
    <row r="62" spans="3:5" x14ac:dyDescent="0.25">
      <c r="C62" s="3"/>
      <c r="D62" s="3"/>
      <c r="E62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P2" sqref="P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>
      <selection activeCell="T18" sqref="T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2024-03-21T10:32:24Z</dcterms:modified>
</cp:coreProperties>
</file>