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0B9742A-9EFE-4DE0-AF6C-17E96837F6E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0" i="1" l="1"/>
  <c r="B20" i="1"/>
  <c r="F6" i="1"/>
  <c r="E8" i="1"/>
  <c r="C10" i="1"/>
  <c r="C11" i="1" s="1"/>
  <c r="C12" i="1" s="1"/>
  <c r="C13" i="1" s="1"/>
  <c r="C8" i="1"/>
  <c r="C6" i="1"/>
  <c r="C5" i="1"/>
  <c r="C14" i="1" s="1"/>
  <c r="J36" i="1"/>
  <c r="J37" i="1"/>
  <c r="I37" i="1"/>
  <c r="J40" i="1"/>
  <c r="F20" i="1"/>
  <c r="J41" i="1"/>
  <c r="I41" i="1"/>
  <c r="A41" i="1"/>
  <c r="C41" i="1" s="1"/>
  <c r="I40" i="1"/>
  <c r="A40" i="1"/>
  <c r="G13" i="1"/>
  <c r="J39" i="1"/>
  <c r="I39" i="1"/>
  <c r="G39" i="1"/>
  <c r="F39" i="1"/>
  <c r="A39" i="1"/>
  <c r="J38" i="1"/>
  <c r="G36" i="1"/>
  <c r="I38" i="1"/>
  <c r="A38" i="1"/>
  <c r="A37" i="1"/>
  <c r="I36" i="1"/>
  <c r="I35" i="1"/>
  <c r="F37" i="1"/>
  <c r="G37" i="1" s="1"/>
  <c r="F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C15" i="1" l="1"/>
  <c r="C17" i="1" s="1"/>
  <c r="C19" i="1" s="1"/>
  <c r="C21" i="1" s="1"/>
  <c r="G41" i="1"/>
  <c r="G40" i="1"/>
  <c r="B12" i="1"/>
  <c r="B13" i="1" s="1"/>
  <c r="B15" i="1" s="1"/>
  <c r="B17" i="1" s="1"/>
  <c r="C37" i="1"/>
  <c r="C36" i="1"/>
  <c r="C35" i="1"/>
  <c r="B19" i="1" l="1"/>
  <c r="B21" i="1" s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<sst xmlns="http://schemas.openxmlformats.org/spreadsheetml/2006/main" count="32" uniqueCount="30">
  <si>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</si>
  <si>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</si>
  <si>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</si>
  <si>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</si>
  <si>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</si>
  <si>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</si>
  <si>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</si>
  <si>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</si>
  <si>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</si>
  <si>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</si>
  <si>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</si>
  <si>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</si>
  <si>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</si>
  <si>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</si>
  <si>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</si>
  <si>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</si>
  <si>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</si>
  <si>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</si>
  <si>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</si>
  <si>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</si>
  <si>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</si>
  <si>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</si>
  <si>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</si>
  <si>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</si>
  <si>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</si>
  <si>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Car Parking</t>
  </si>
  <si>
    <t>Total Value</t>
  </si>
  <si>
    <t>Vastukala</t>
  </si>
  <si>
    <t>Yogesh</t>
  </si>
  <si>
    <t>Page - 43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</si>
</sst>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0" fillId="2" borderId="0" xfId="0" applyFill="1"/>
    <xf numFmtId="0" fontId="7" fillId="2" borderId="0" xfId="0" applyFont="1" applyFill="1"/>
    <xf numFmtId="43" fontId="10" fillId="2" borderId="1" xfId="0" applyNumberFormat="1" applyFont="1" applyFill="1" applyBorder="1"/>
    <xf numFmtId="0" fontId="0" fillId="0" borderId="0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45</xdr:row>
      <xdr:rowOff>153618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FD1848-1680-4850-9356-E0D422BC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872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27</xdr:col>
      <xdr:colOff>545298</xdr:colOff>
      <xdr:row>94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87A57A-D433-4FDF-86B9-D308FDD3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7004498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182617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449391-7D72-4CE2-AE41-03FEF10D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65017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506852</xdr:colOff>
      <xdr:row>93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829B3-905F-4E65-A6DC-7AE58B888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527652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515953</xdr:colOff>
      <xdr:row>46</xdr:row>
      <xdr:rowOff>29802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549DFE-CD90-403F-89A5-C5ED2606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88753" cy="8792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27</xdr:col>
      <xdr:colOff>564351</xdr:colOff>
      <xdr:row>94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1C58D-774B-4267-B207-2568FDCD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7023551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506172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B909F-6CFF-4687-A023-868548E9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0172" cy="6630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1B51C-1EEA-4ECB-8281-ADE980B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8087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592164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3365E8-50D8-481A-A709-78EF5B3E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64964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4664D-0AC2-4BCD-885F-DFF80EB01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79280" cy="8764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29345</xdr:colOff>
      <xdr:row>33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A56AD-501A-47CF-A4D1-5AB99780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15745" cy="643027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572260</xdr:colOff>
      <xdr:row>34</xdr:row>
      <xdr:rowOff>162825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3C225-7A95-4B68-BA53-0F4E48544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190500"/>
          <a:ext cx="5449060" cy="644932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29</xdr:col>
      <xdr:colOff>10292</xdr:colOff>
      <xdr:row>34</xdr:row>
      <xdr:rowOff>38983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A819396-F965-468F-A7E2-2850DA88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496692" cy="63254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22" sqref="E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 t="s">
        <v>27</v>
      </c>
      <c r="C2" s="25" t="s">
        <v>28</v>
      </c>
      <c r="D2" s="7"/>
      <c r="E2" t="s">
        <v>13</v>
      </c>
    </row>
    <row r="3" spans="1:17" ht="16.5" x14ac:dyDescent="0.3">
      <c r="A3" s="16" t="s">
        <v>0</v>
      </c>
      <c r="B3" s="26">
        <v>38000</v>
      </c>
      <c r="C3" s="17">
        <v>38000</v>
      </c>
      <c r="D3" s="10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8" t="s">
        <v>1</v>
      </c>
      <c r="B4" s="26">
        <v>3000</v>
      </c>
      <c r="C4" s="17">
        <v>3000</v>
      </c>
      <c r="D4" s="10"/>
      <c r="E4" s="37">
        <v>43</v>
      </c>
      <c r="F4" s="3"/>
      <c r="G4" s="4"/>
      <c r="H4" s="25"/>
      <c r="K4" s="33"/>
      <c r="L4" s="3"/>
      <c r="M4" s="4"/>
    </row>
    <row r="5" spans="1:17" ht="16.5" x14ac:dyDescent="0.3">
      <c r="A5" s="16" t="s">
        <v>2</v>
      </c>
      <c r="B5" s="26">
        <f>B3-B4</f>
        <v>35000</v>
      </c>
      <c r="C5" s="17">
        <f>C3-C4</f>
        <v>35000</v>
      </c>
      <c r="D5" s="10"/>
      <c r="E5" s="38" t="s">
        <v>22</v>
      </c>
      <c r="F5" s="8" t="s">
        <v>23</v>
      </c>
      <c r="G5" s="14"/>
      <c r="H5" s="8"/>
      <c r="I5" s="8"/>
      <c r="M5" s="42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>
        <f>C4</f>
        <v>3000</v>
      </c>
      <c r="D6" s="10"/>
      <c r="E6" s="6">
        <v>351</v>
      </c>
      <c r="F6" s="3">
        <f>E8*1.2</f>
        <v>546</v>
      </c>
      <c r="G6" s="14"/>
      <c r="H6" s="8"/>
      <c r="I6" s="8"/>
      <c r="M6" s="42"/>
      <c r="N6" s="29"/>
      <c r="O6" s="29"/>
      <c r="P6" s="29"/>
      <c r="Q6" s="29"/>
    </row>
    <row r="7" spans="1:17" ht="16.5" x14ac:dyDescent="0.3">
      <c r="A7" s="16" t="s">
        <v>4</v>
      </c>
      <c r="B7" s="19">
        <v>7</v>
      </c>
      <c r="C7" s="20">
        <v>0</v>
      </c>
      <c r="D7" s="39"/>
      <c r="E7" s="48">
        <v>104</v>
      </c>
      <c r="F7" s="3"/>
      <c r="G7" s="5"/>
      <c r="H7" s="8" t="s">
        <v>29</v>
      </c>
      <c r="I7" s="8">
        <v>455</v>
      </c>
      <c r="M7" s="43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53</v>
      </c>
      <c r="C8" s="20">
        <f>C9-C7</f>
        <v>60</v>
      </c>
      <c r="D8" s="39"/>
      <c r="E8" s="6">
        <f>SUM(E6:E7)</f>
        <v>455</v>
      </c>
      <c r="F8" s="30"/>
      <c r="G8" s="5"/>
      <c r="H8" s="10"/>
      <c r="I8" s="10"/>
      <c r="M8" s="43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>
        <v>60</v>
      </c>
      <c r="D9" s="39"/>
      <c r="E9" s="6"/>
      <c r="F9" s="30"/>
      <c r="G9" s="13"/>
      <c r="H9" s="8"/>
      <c r="I9" s="8"/>
      <c r="J9" s="32"/>
      <c r="M9" s="43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10.5</v>
      </c>
      <c r="C10" s="20">
        <f>90*C7/C9</f>
        <v>0</v>
      </c>
      <c r="D10" s="39"/>
      <c r="E10" s="32"/>
      <c r="F10" s="28"/>
      <c r="G10" s="13"/>
      <c r="H10" s="29"/>
      <c r="I10" s="29"/>
      <c r="J10" s="32"/>
      <c r="K10" s="32"/>
      <c r="L10" s="28"/>
      <c r="M10" s="43"/>
      <c r="N10" s="29"/>
      <c r="O10" s="29"/>
      <c r="P10" s="29"/>
      <c r="Q10" s="29"/>
    </row>
    <row r="11" spans="1:17" ht="16.5" x14ac:dyDescent="0.3">
      <c r="A11" s="16"/>
      <c r="B11" s="27">
        <f>B10%</f>
        <v>0.105</v>
      </c>
      <c r="C11" s="35">
        <f>C10%</f>
        <v>0</v>
      </c>
      <c r="D11" s="40"/>
      <c r="G11" s="13"/>
      <c r="H11" s="29"/>
      <c r="I11" s="29"/>
      <c r="J11" s="32"/>
      <c r="K11" s="32"/>
      <c r="L11" s="28"/>
      <c r="M11" s="44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315</v>
      </c>
      <c r="C12" s="21">
        <f>C6*C11</f>
        <v>0</v>
      </c>
      <c r="D12" s="41"/>
      <c r="E12" t="s">
        <v>24</v>
      </c>
      <c r="G12" s="13"/>
      <c r="H12" s="29"/>
      <c r="I12" s="29"/>
      <c r="J12" s="32"/>
      <c r="K12" s="32"/>
      <c r="L12" s="28"/>
      <c r="M12" s="42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2685</v>
      </c>
      <c r="C13" s="21">
        <f>C6-C12</f>
        <v>3000</v>
      </c>
      <c r="D13" s="41"/>
      <c r="E13">
        <v>371</v>
      </c>
      <c r="F13">
        <v>54</v>
      </c>
      <c r="G13" s="13">
        <f>F13+E13</f>
        <v>425</v>
      </c>
      <c r="H13" s="29"/>
      <c r="I13" s="29"/>
      <c r="J13" s="32"/>
      <c r="K13" s="32"/>
      <c r="L13" s="28"/>
      <c r="M13" s="42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35000</v>
      </c>
      <c r="C14" s="17">
        <f>C5</f>
        <v>35000</v>
      </c>
      <c r="D14" s="10"/>
      <c r="G14" s="13"/>
      <c r="H14" s="29"/>
      <c r="I14" s="29"/>
      <c r="J14" s="32"/>
      <c r="K14" s="32"/>
      <c r="L14" s="28"/>
      <c r="M14" s="42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37685</v>
      </c>
      <c r="C15" s="17">
        <f>C14+C13</f>
        <v>38000</v>
      </c>
      <c r="D15" s="10"/>
      <c r="G15" s="13"/>
      <c r="H15" s="32"/>
      <c r="I15" s="32"/>
      <c r="J15" s="32"/>
      <c r="K15" s="32"/>
      <c r="L15" s="28"/>
      <c r="M15" s="4"/>
    </row>
    <row r="16" spans="1:17" ht="16.5" x14ac:dyDescent="0.3">
      <c r="A16" s="16" t="s">
        <v>21</v>
      </c>
      <c r="B16" s="22">
        <v>455</v>
      </c>
      <c r="C16" s="36">
        <v>455</v>
      </c>
      <c r="D16" s="8"/>
      <c r="E16" s="5"/>
      <c r="F16" s="5"/>
      <c r="G16" s="5"/>
      <c r="H16" s="6"/>
      <c r="M16" s="31"/>
    </row>
    <row r="17" spans="1:14" ht="16.5" x14ac:dyDescent="0.3">
      <c r="A17" s="47" t="s">
        <v>11</v>
      </c>
      <c r="B17" s="47">
        <f>B15*B16</f>
        <v>17146675</v>
      </c>
      <c r="C17" s="47">
        <f>C15*C16</f>
        <v>17290000</v>
      </c>
      <c r="D17" s="10"/>
      <c r="E17" s="5"/>
      <c r="F17" s="34"/>
      <c r="G17" s="5"/>
      <c r="H17" s="6"/>
      <c r="M17" s="5"/>
      <c r="N17" s="6"/>
    </row>
    <row r="18" spans="1:14" ht="16.5" x14ac:dyDescent="0.3">
      <c r="A18" s="47" t="s">
        <v>25</v>
      </c>
      <c r="B18" s="47">
        <v>1500000</v>
      </c>
      <c r="C18" s="47">
        <v>1500000</v>
      </c>
      <c r="D18" s="10"/>
      <c r="E18" s="5"/>
      <c r="F18" s="34"/>
      <c r="G18" s="5"/>
      <c r="H18" s="6"/>
      <c r="M18" s="5"/>
      <c r="N18" s="6"/>
    </row>
    <row r="19" spans="1:14" ht="16.5" x14ac:dyDescent="0.3">
      <c r="A19" s="47" t="s">
        <v>26</v>
      </c>
      <c r="B19" s="47">
        <f>B18+B17</f>
        <v>18646675</v>
      </c>
      <c r="C19" s="47">
        <f>C18+C17</f>
        <v>18790000</v>
      </c>
      <c r="D19" s="10"/>
      <c r="E19" s="5"/>
      <c r="F19" s="34">
        <v>100000</v>
      </c>
      <c r="G19" s="5"/>
      <c r="H19" s="6"/>
      <c r="M19" s="5"/>
      <c r="N19" s="6"/>
    </row>
    <row r="20" spans="1:14" ht="16.5" x14ac:dyDescent="0.3">
      <c r="A20" s="47" t="s">
        <v>12</v>
      </c>
      <c r="B20" s="47">
        <f>546*B4</f>
        <v>1638000</v>
      </c>
      <c r="C20" s="47">
        <f>546*C4</f>
        <v>1638000</v>
      </c>
      <c r="D20" s="10"/>
      <c r="E20" s="6"/>
      <c r="F20" s="5">
        <f>F19/0.03*12</f>
        <v>40000000</v>
      </c>
    </row>
    <row r="21" spans="1:14" ht="16.5" x14ac:dyDescent="0.3">
      <c r="A21" s="47" t="s">
        <v>16</v>
      </c>
      <c r="B21" s="47">
        <f>B19*0.045/12</f>
        <v>69925.03125</v>
      </c>
      <c r="C21" s="47">
        <f>C19*0.045/12</f>
        <v>70462.5</v>
      </c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640</v>
      </c>
      <c r="C27" s="8"/>
      <c r="D27" s="8"/>
      <c r="E27" s="8">
        <v>24000000</v>
      </c>
      <c r="F27" s="10">
        <f t="shared" ref="F27:F33" si="0">E27/B27</f>
        <v>37500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638</v>
      </c>
      <c r="C28" s="8"/>
      <c r="D28" s="8"/>
      <c r="E28" s="8">
        <v>24500000</v>
      </c>
      <c r="F28" s="10">
        <f t="shared" si="0"/>
        <v>38401.253918495298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955</v>
      </c>
      <c r="C29" s="8"/>
      <c r="D29" s="8"/>
      <c r="E29" s="10">
        <v>36600000</v>
      </c>
      <c r="F29" s="10">
        <f t="shared" si="0"/>
        <v>38324.607329842933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907</v>
      </c>
      <c r="C30" s="8"/>
      <c r="D30" s="8"/>
      <c r="E30" s="10">
        <v>35600000</v>
      </c>
      <c r="F30" s="10">
        <f t="shared" si="0"/>
        <v>39250.275633958103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640</v>
      </c>
      <c r="C31" s="23"/>
      <c r="E31" s="24">
        <v>25000000</v>
      </c>
      <c r="F31" s="24">
        <f t="shared" si="0"/>
        <v>39062.5</v>
      </c>
      <c r="G31" s="10" t="e">
        <f t="shared" si="1"/>
        <v>#DIV/0!</v>
      </c>
      <c r="H31" s="24" t="e">
        <f>E31/#REF!</f>
        <v>#REF!</v>
      </c>
      <c r="I31" s="8">
        <f>C31/B31</f>
        <v>0</v>
      </c>
    </row>
    <row r="32" spans="1:14" x14ac:dyDescent="0.25">
      <c r="B32" s="7">
        <v>410</v>
      </c>
      <c r="E32" s="24">
        <v>18800000</v>
      </c>
      <c r="F32" s="24">
        <f t="shared" si="0"/>
        <v>45853.658536585368</v>
      </c>
      <c r="G32" s="24" t="e">
        <f t="shared" si="1"/>
        <v>#DIV/0!</v>
      </c>
      <c r="H32" s="24" t="e">
        <f>E32/#REF!</f>
        <v>#REF!</v>
      </c>
      <c r="I32" t="e">
        <f>#REF!/B32</f>
        <v>#REF!</v>
      </c>
    </row>
    <row r="33" spans="1:10" x14ac:dyDescent="0.25">
      <c r="E33" s="23"/>
      <c r="F33" s="24" t="e">
        <f t="shared" si="0"/>
        <v>#DIV/0!</v>
      </c>
      <c r="G33" s="24" t="e">
        <f t="shared" si="1"/>
        <v>#DIV/0!</v>
      </c>
      <c r="H33" s="24" t="e">
        <f>E33/#REF!</f>
        <v>#REF!</v>
      </c>
    </row>
    <row r="35" spans="1:10" x14ac:dyDescent="0.25">
      <c r="A35">
        <v>925</v>
      </c>
      <c r="B35" s="7">
        <v>28750000</v>
      </c>
      <c r="C35">
        <f t="shared" ref="C35:C41" si="2">B35/A35</f>
        <v>31081.08108108108</v>
      </c>
      <c r="D35">
        <v>1725000</v>
      </c>
      <c r="E35">
        <v>30000</v>
      </c>
      <c r="F35">
        <f t="shared" ref="F35:F41" si="3">E35+D35+B35</f>
        <v>30505000</v>
      </c>
      <c r="G35">
        <f t="shared" ref="G35:G41" si="4">F35/A35</f>
        <v>32978.37837837838</v>
      </c>
      <c r="H35" s="6" t="e">
        <f>F35/#REF!</f>
        <v>#REF!</v>
      </c>
      <c r="I35">
        <f>A35*1.1</f>
        <v>1017.5000000000001</v>
      </c>
    </row>
    <row r="36" spans="1:10" x14ac:dyDescent="0.25">
      <c r="A36" s="45">
        <v>671</v>
      </c>
      <c r="B36" s="46">
        <v>22200000</v>
      </c>
      <c r="C36" s="45">
        <f t="shared" si="2"/>
        <v>33084.947839046203</v>
      </c>
      <c r="D36">
        <v>1110000</v>
      </c>
      <c r="E36">
        <v>30000</v>
      </c>
      <c r="F36">
        <f t="shared" si="3"/>
        <v>23340000</v>
      </c>
      <c r="G36">
        <f t="shared" si="4"/>
        <v>34783.904619970192</v>
      </c>
      <c r="H36" s="6" t="e">
        <f>F36/#REF!</f>
        <v>#REF!</v>
      </c>
      <c r="I36">
        <f t="shared" ref="I36:I41" si="5">A36/1.1</f>
        <v>610</v>
      </c>
      <c r="J36">
        <f t="shared" ref="J36:J41" si="6">B36/I36</f>
        <v>36393.442622950817</v>
      </c>
    </row>
    <row r="37" spans="1:10" x14ac:dyDescent="0.25">
      <c r="A37" s="45">
        <f>47.75*10.764</f>
        <v>513.98099999999999</v>
      </c>
      <c r="B37" s="46">
        <v>18075000</v>
      </c>
      <c r="C37" s="45">
        <f t="shared" si="2"/>
        <v>35166.669585062482</v>
      </c>
      <c r="D37">
        <v>1084500</v>
      </c>
      <c r="E37">
        <v>30000</v>
      </c>
      <c r="F37">
        <f t="shared" si="3"/>
        <v>19189500</v>
      </c>
      <c r="G37">
        <f t="shared" si="4"/>
        <v>37335.037676489985</v>
      </c>
      <c r="I37">
        <f t="shared" si="5"/>
        <v>467.25545454545448</v>
      </c>
      <c r="J37">
        <f t="shared" si="6"/>
        <v>38683.336543568737</v>
      </c>
    </row>
    <row r="38" spans="1:10" ht="15.75" x14ac:dyDescent="0.25">
      <c r="A38" s="28">
        <f>134.59*10.764</f>
        <v>1448.72676</v>
      </c>
      <c r="B38" s="7">
        <v>37600000</v>
      </c>
      <c r="C38">
        <f t="shared" si="2"/>
        <v>25953.824446509152</v>
      </c>
      <c r="D38">
        <v>2256000</v>
      </c>
      <c r="E38">
        <v>30000</v>
      </c>
      <c r="F38">
        <f t="shared" si="3"/>
        <v>39886000</v>
      </c>
      <c r="G38">
        <f t="shared" si="4"/>
        <v>27531.761751953833</v>
      </c>
      <c r="I38">
        <f t="shared" si="5"/>
        <v>1317.0243272727271</v>
      </c>
      <c r="J38">
        <f t="shared" si="6"/>
        <v>28549.206891160073</v>
      </c>
    </row>
    <row r="39" spans="1:10" ht="15.75" x14ac:dyDescent="0.25">
      <c r="A39" s="28">
        <f>88.54*10.764</f>
        <v>953.04456000000005</v>
      </c>
      <c r="B39" s="7">
        <v>28190250</v>
      </c>
      <c r="C39">
        <f t="shared" si="2"/>
        <v>29579.152101765314</v>
      </c>
      <c r="D39">
        <v>1691500</v>
      </c>
      <c r="E39">
        <v>30000</v>
      </c>
      <c r="F39">
        <f t="shared" si="3"/>
        <v>29911750</v>
      </c>
      <c r="G39">
        <f t="shared" si="4"/>
        <v>31385.468482187232</v>
      </c>
      <c r="I39">
        <f t="shared" si="5"/>
        <v>866.40414545454541</v>
      </c>
      <c r="J39">
        <f t="shared" si="6"/>
        <v>32537.06731194185</v>
      </c>
    </row>
    <row r="40" spans="1:10" ht="15.75" x14ac:dyDescent="0.25">
      <c r="A40" s="28">
        <f>121.6*10.764</f>
        <v>1308.9023999999999</v>
      </c>
      <c r="B40" s="7">
        <v>40684500</v>
      </c>
      <c r="C40">
        <f t="shared" si="2"/>
        <v>31082.913439535296</v>
      </c>
      <c r="D40">
        <v>2441500</v>
      </c>
      <c r="E40">
        <v>30000</v>
      </c>
      <c r="F40">
        <f t="shared" si="3"/>
        <v>43156000</v>
      </c>
      <c r="G40">
        <f t="shared" si="4"/>
        <v>32971.136732578379</v>
      </c>
      <c r="I40">
        <f t="shared" si="5"/>
        <v>1189.9112727272725</v>
      </c>
      <c r="J40">
        <f t="shared" si="6"/>
        <v>34191.204783488829</v>
      </c>
    </row>
    <row r="41" spans="1:10" ht="15.75" x14ac:dyDescent="0.25">
      <c r="A41" s="28">
        <f>88.54*10.764</f>
        <v>953.04456000000005</v>
      </c>
      <c r="B41" s="7">
        <v>28190250</v>
      </c>
      <c r="C41">
        <f t="shared" si="2"/>
        <v>29579.152101765314</v>
      </c>
      <c r="D41">
        <v>1220500</v>
      </c>
      <c r="E41">
        <v>30000</v>
      </c>
      <c r="F41">
        <f t="shared" si="3"/>
        <v>29440750</v>
      </c>
      <c r="G41">
        <f t="shared" si="4"/>
        <v>30891.262838749113</v>
      </c>
      <c r="I41">
        <f t="shared" si="5"/>
        <v>866.40414545454541</v>
      </c>
      <c r="J41">
        <f t="shared" si="6"/>
        <v>32537.06731194185</v>
      </c>
    </row>
    <row r="42" spans="1:10" ht="15.75" x14ac:dyDescent="0.25">
      <c r="A42" s="28"/>
    </row>
    <row r="43" spans="1:10" ht="15.75" x14ac:dyDescent="0.25">
      <c r="A43" s="28"/>
    </row>
    <row r="44" spans="1:10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9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2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2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H1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2024-03-22T05:02:52Z</dcterms:modified>
</cp:coreProperties>
</file>