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4"/>
  <c r="Q6" s="1"/>
  <c r="B6" s="1"/>
  <c r="J6"/>
  <c r="I6"/>
  <c r="E6"/>
  <c r="A6"/>
  <c r="Q5"/>
  <c r="B5" s="1"/>
  <c r="J5"/>
  <c r="I5"/>
  <c r="E5"/>
  <c r="A5"/>
  <c r="Q4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D16" i="25"/>
  <c r="F3" i="4" l="1"/>
  <c r="C3"/>
  <c r="F2"/>
  <c r="C2"/>
  <c r="F6"/>
  <c r="C6"/>
  <c r="F5"/>
  <c r="C5"/>
  <c r="F4"/>
  <c r="C4"/>
  <c r="Q7"/>
  <c r="P7"/>
  <c r="P8"/>
  <c r="Q8" s="1"/>
  <c r="B8" s="1"/>
  <c r="C8" s="1"/>
  <c r="J8"/>
  <c r="I8"/>
  <c r="E8"/>
  <c r="A8"/>
  <c r="B7"/>
  <c r="J7"/>
  <c r="I7"/>
  <c r="E7"/>
  <c r="A7"/>
  <c r="Q9"/>
  <c r="B9" s="1"/>
  <c r="C9" s="1"/>
  <c r="D9" s="1"/>
  <c r="P9"/>
  <c r="J9"/>
  <c r="I9"/>
  <c r="E9"/>
  <c r="F9" s="1"/>
  <c r="A9"/>
  <c r="D5" l="1"/>
  <c r="H5" s="1"/>
  <c r="G5"/>
  <c r="D2"/>
  <c r="H2" s="1"/>
  <c r="G2"/>
  <c r="D4"/>
  <c r="H4" s="1"/>
  <c r="G4"/>
  <c r="D6"/>
  <c r="H6" s="1"/>
  <c r="G6"/>
  <c r="D3"/>
  <c r="H3" s="1"/>
  <c r="G3"/>
  <c r="C7"/>
  <c r="F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7" i="4" l="1"/>
  <c r="H7" s="1"/>
  <c r="G7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1" l="1"/>
  <c r="C20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<sst xmlns="http://schemas.openxmlformats.org/spreadsheetml/2006/main" count="130" uniqueCount="102">
  <si>
    <t>Sr. No.</t>
  </si>
  <si>
    <t>Value</t>
  </si>
  <si>
    <t>Floor</t>
  </si>
  <si>
    <t>Total Floor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</si>
  <si>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</si>
  <si>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</si>
  <si>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</si>
  <si>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</si>
  <si>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</si>
  <si>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</si>
  <si>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</si>
  <si>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</si>
  <si>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</si>
  <si>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</si>
  <si>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</si>
  <si>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</si>
  <si>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</si>
  <si>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</si>
  <si>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</si>
  <si>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</si>
  <si>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</si>
  <si>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</si>
  <si>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</si>
  <si>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</si>
  <si>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</si>
  <si>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</si>
  <si>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</si>
  <si>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</si>
  <si>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</si>
  <si>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</si>
  <si>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</si>
  <si>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</si>
  <si>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</si>
  <si>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</si>
  <si>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</si>
  <si>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</si>
  <si>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</si>
  <si>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</si>
  <si>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</si>
  <si>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</si>
  <si>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</si>
  <si>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</si>
  <si>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</si>
  <si>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</si>
  <si>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</si>
  <si>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</si>
  <si>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</si>
  <si>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</si>
  <si>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</si>
  <si>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</si>
  <si>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</si>
  <si>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</si>
  <si>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</si>
  <si>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</si>
  <si>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</si>
  <si>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</si>
  <si>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</si>
  <si>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</si>
  <si>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</si>
  <si>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</si>
  <si>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</si>
  <si>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</si>
  <si>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</si>
  <si>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</si>
  <si>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</si>
  <si>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</si>
  <si>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</si>
  <si>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</si>
  <si>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</si>
  <si>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</si>
  <si>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</si>
  <si>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</si>
  <si>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</si>
  <si>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</si>
  <si>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</si>
  <si>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</si>
  <si>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</si>
  <si>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</si>
  <si>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</si>
  <si>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</si>
  <si>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</si>
  <si>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</si>
  <si>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</si>
  <si>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</si>
  <si>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</si>
  <si>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</si>
  <si>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</si>
  <si>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</si>
  <si>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</si>
  <si>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</si>
  <si>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</si>
  <si>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</si>
  <si>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</si>
  <si>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</si>
  <si>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</si>
  <si>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</si>
  <si>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</si>
  <si>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</si>
  <si>
    <t>Super built up</t>
  </si>
  <si>
    <t>built up</t>
  </si>
  <si>
    <t>carpet</t>
  </si>
  <si>
    <t>value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</si>
</sst>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4" fontId="5" fillId="0" borderId="8" xfId="1" applyFont="1" applyBorder="1"/>
    <xf numFmtId="164" fontId="5" fillId="2" borderId="8" xfId="1" applyFont="1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95250</xdr:rowOff>
    </xdr:from>
    <xdr:to>
      <xdr:col>9</xdr:col>
      <xdr:colOff>523875</xdr:colOff>
      <xdr:row>19</xdr:row>
      <xdr:rowOff>104775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285750"/>
          <a:ext cx="5734050" cy="3438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72887</xdr:colOff>
      <xdr:row>1</xdr:row>
      <xdr:rowOff>83240</xdr:rowOff>
    </xdr:from>
    <xdr:to>
      <xdr:col>9</xdr:col>
      <xdr:colOff>320538</xdr:colOff>
      <xdr:row>19</xdr:row>
      <xdr:rowOff>168965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887" y="273740"/>
          <a:ext cx="5763868" cy="3514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327211</xdr:colOff>
      <xdr:row>2</xdr:row>
      <xdr:rowOff>47625</xdr:rowOff>
    </xdr:from>
    <xdr:to>
      <xdr:col>9</xdr:col>
      <xdr:colOff>565336</xdr:colOff>
      <xdr:row>23</xdr:row>
      <xdr:rowOff>133350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211" y="428625"/>
          <a:ext cx="5684184" cy="4086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35035</v>
      </c>
      <c r="F2" s="71"/>
      <c r="G2" s="117" t="s">
        <v>75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57</v>
      </c>
      <c r="C3" s="115">
        <v>33000</v>
      </c>
      <c r="D3" s="40"/>
      <c r="E3" s="40"/>
      <c r="F3" s="40"/>
      <c r="G3" s="77" t="s">
        <v>76</v>
      </c>
      <c r="H3" s="78" t="s">
        <v>77</v>
      </c>
      <c r="I3" s="79"/>
      <c r="J3" s="71"/>
      <c r="K3" s="80" t="s">
        <v>78</v>
      </c>
      <c r="L3" s="81"/>
      <c r="M3" s="71"/>
      <c r="N3" s="82" t="s">
        <v>79</v>
      </c>
      <c r="O3" s="83"/>
      <c r="P3" s="83"/>
      <c r="Q3" s="84"/>
      <c r="R3" s="71"/>
      <c r="S3" s="71"/>
    </row>
    <row r="4" spans="1:19" ht="27" thickBot="1">
      <c r="A4" s="71"/>
      <c r="B4" s="40" t="s">
        <v>58</v>
      </c>
      <c r="C4" s="115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37</v>
      </c>
      <c r="L4" s="89" t="s">
        <v>38</v>
      </c>
      <c r="M4" s="71"/>
      <c r="N4" s="77" t="s">
        <v>76</v>
      </c>
      <c r="O4" s="90" t="s">
        <v>77</v>
      </c>
      <c r="P4" s="91"/>
      <c r="Q4" s="71"/>
      <c r="R4" s="71"/>
      <c r="S4" s="71"/>
    </row>
    <row r="5" spans="1:19" ht="15.75" thickBot="1">
      <c r="A5" s="71"/>
      <c r="B5" s="40" t="s">
        <v>80</v>
      </c>
      <c r="C5" s="116">
        <f>C3+C4</f>
        <v>33000</v>
      </c>
      <c r="D5" s="56" t="s">
        <v>59</v>
      </c>
      <c r="E5" s="57">
        <f>ROUND(C5/10.764,0)</f>
        <v>3066</v>
      </c>
      <c r="F5" s="56" t="s">
        <v>60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81</v>
      </c>
      <c r="C6" s="115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40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82</v>
      </c>
      <c r="C7" s="55">
        <f>C5-C6</f>
        <v>20500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46</v>
      </c>
      <c r="L7" s="92" t="s">
        <v>47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83</v>
      </c>
      <c r="C8" s="97">
        <v>0.19</v>
      </c>
      <c r="D8" s="98">
        <f>1-C8</f>
        <v>0.81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84</v>
      </c>
      <c r="C9" s="71"/>
      <c r="D9" s="55">
        <f>ROUND(C7*D8,0)</f>
        <v>16605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44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85</v>
      </c>
      <c r="C10" s="55">
        <f>C6+D9</f>
        <v>29105</v>
      </c>
      <c r="D10" s="56" t="s">
        <v>59</v>
      </c>
      <c r="E10" s="57">
        <f>ROUND(C10/10.764,0)</f>
        <v>2704</v>
      </c>
      <c r="F10" s="56" t="s">
        <v>60</v>
      </c>
      <c r="G10" s="85">
        <v>7</v>
      </c>
      <c r="H10" s="86">
        <v>7</v>
      </c>
      <c r="I10" s="96">
        <v>93</v>
      </c>
      <c r="J10" s="71"/>
      <c r="K10" s="101" t="s">
        <v>50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52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61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54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62</v>
      </c>
      <c r="C13" s="61">
        <v>2005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63</v>
      </c>
      <c r="C14" s="61">
        <f>C12-C13</f>
        <v>19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86</v>
      </c>
      <c r="C15" s="46">
        <f>60-C14</f>
        <v>41</v>
      </c>
      <c r="D15" s="71"/>
      <c r="E15" s="71">
        <v>1126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>
        <f>E15*2000</f>
        <v>2252000</v>
      </c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3044704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27</v>
      </c>
      <c r="B1" s="37" t="s">
        <v>28</v>
      </c>
      <c r="C1" s="37" t="s">
        <v>29</v>
      </c>
      <c r="D1" s="37" t="s">
        <v>28</v>
      </c>
      <c r="E1" s="38" t="s">
        <v>30</v>
      </c>
      <c r="F1" s="38" t="s">
        <v>31</v>
      </c>
      <c r="G1" s="38" t="s">
        <v>32</v>
      </c>
      <c r="H1" s="38" t="s">
        <v>32</v>
      </c>
      <c r="I1" s="39" t="s">
        <v>33</v>
      </c>
      <c r="J1" s="39" t="s">
        <v>34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35</v>
      </c>
      <c r="U2" t="s">
        <v>36</v>
      </c>
      <c r="V2" t="s">
        <v>37</v>
      </c>
      <c r="W2" t="s">
        <v>38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39</v>
      </c>
      <c r="T3" t="s">
        <v>40</v>
      </c>
      <c r="U3" t="s">
        <v>41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87</v>
      </c>
      <c r="L4" s="40"/>
      <c r="M4" s="40"/>
      <c r="N4" s="40" t="s">
        <v>88</v>
      </c>
      <c r="O4" s="40"/>
      <c r="P4" s="40"/>
      <c r="Q4" s="40"/>
      <c r="R4" s="40"/>
      <c r="S4" s="42" t="s">
        <v>42</v>
      </c>
      <c r="T4" s="35">
        <v>0.95</v>
      </c>
      <c r="V4" t="s">
        <v>43</v>
      </c>
      <c r="W4" t="s">
        <v>40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44</v>
      </c>
      <c r="T5" s="35">
        <v>0.9</v>
      </c>
      <c r="U5" t="s">
        <v>45</v>
      </c>
      <c r="V5" t="s">
        <v>46</v>
      </c>
      <c r="W5" t="s">
        <v>47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48</v>
      </c>
      <c r="T6" s="35">
        <v>0.8</v>
      </c>
      <c r="V6" s="42" t="s">
        <v>44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49</v>
      </c>
      <c r="T7" s="35">
        <v>0.7</v>
      </c>
      <c r="V7" s="44" t="s">
        <v>50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51</v>
      </c>
      <c r="T8" s="35">
        <v>0.6</v>
      </c>
      <c r="V8" t="s">
        <v>52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53</v>
      </c>
      <c r="T9" s="35">
        <v>0.5</v>
      </c>
      <c r="V9" t="s">
        <v>54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55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56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89</v>
      </c>
      <c r="L23" s="40" t="s">
        <v>90</v>
      </c>
      <c r="M23" s="40"/>
      <c r="N23" s="41"/>
      <c r="O23" s="40"/>
      <c r="P23" s="40" t="s">
        <v>92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88</v>
      </c>
      <c r="O24" s="46"/>
      <c r="P24" s="40"/>
      <c r="Q24" s="40"/>
      <c r="R24" s="49" t="s">
        <v>88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73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91</v>
      </c>
      <c r="O28" s="49" t="s">
        <v>88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21" sqref="C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74</v>
      </c>
      <c r="D2" s="17"/>
      <c r="F2" s="74"/>
      <c r="G2" s="74"/>
    </row>
    <row r="3" spans="1:9">
      <c r="A3" s="15" t="s">
        <v>11</v>
      </c>
      <c r="B3" s="18"/>
      <c r="C3" s="19">
        <v>4000</v>
      </c>
      <c r="D3" s="20" t="s">
        <v>97</v>
      </c>
      <c r="F3" s="74"/>
      <c r="G3" s="74"/>
      <c r="H3" s="74"/>
      <c r="I3" s="74"/>
    </row>
    <row r="4" spans="1:9" ht="30">
      <c r="A4" s="21" t="s">
        <v>12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13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14</v>
      </c>
      <c r="B6" s="18"/>
      <c r="C6" s="19">
        <f>C4</f>
        <v>2000</v>
      </c>
      <c r="D6" s="22"/>
      <c r="F6" s="74"/>
      <c r="G6" s="74"/>
    </row>
    <row r="7" spans="1:9">
      <c r="A7" s="15" t="s">
        <v>15</v>
      </c>
      <c r="B7" s="23"/>
      <c r="C7" s="24">
        <v>19</v>
      </c>
      <c r="D7" s="24"/>
      <c r="F7" s="74"/>
      <c r="G7" s="74"/>
    </row>
    <row r="8" spans="1:9">
      <c r="A8" s="15" t="s">
        <v>16</v>
      </c>
      <c r="B8" s="23"/>
      <c r="C8" s="24">
        <v>51</v>
      </c>
      <c r="D8" s="24"/>
      <c r="F8" s="74"/>
      <c r="G8" s="74"/>
    </row>
    <row r="9" spans="1:9">
      <c r="A9" s="15" t="s">
        <v>17</v>
      </c>
      <c r="B9" s="23"/>
      <c r="C9" s="24">
        <v>60</v>
      </c>
      <c r="D9" s="24"/>
      <c r="F9" s="74"/>
      <c r="G9" s="74"/>
    </row>
    <row r="10" spans="1:9" ht="30">
      <c r="A10" s="21" t="s">
        <v>18</v>
      </c>
      <c r="B10" s="23"/>
      <c r="C10" s="24">
        <f>90*C7/C9</f>
        <v>28.5</v>
      </c>
      <c r="D10" s="24"/>
      <c r="F10" s="74"/>
      <c r="G10" s="74"/>
    </row>
    <row r="11" spans="1:9">
      <c r="A11" s="15"/>
      <c r="B11" s="25"/>
      <c r="C11" s="26">
        <f>C10%</f>
        <v>0.28499999999999998</v>
      </c>
      <c r="D11" s="26"/>
      <c r="F11" s="74"/>
      <c r="G11" s="74"/>
    </row>
    <row r="12" spans="1:9">
      <c r="A12" s="15" t="s">
        <v>19</v>
      </c>
      <c r="B12" s="18"/>
      <c r="C12" s="19">
        <f>C6*C11</f>
        <v>570</v>
      </c>
      <c r="D12" s="22"/>
      <c r="F12" s="74"/>
      <c r="G12" s="74"/>
    </row>
    <row r="13" spans="1:9">
      <c r="A13" s="15" t="s">
        <v>20</v>
      </c>
      <c r="B13" s="18"/>
      <c r="C13" s="19">
        <f>C6-C12</f>
        <v>1430</v>
      </c>
      <c r="D13" s="22"/>
      <c r="F13" s="74"/>
      <c r="G13" s="74"/>
    </row>
    <row r="14" spans="1:9">
      <c r="A14" s="15" t="s">
        <v>13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21</v>
      </c>
      <c r="B16" s="28"/>
      <c r="C16" s="20">
        <f>C14+C13</f>
        <v>3430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96</v>
      </c>
      <c r="B18" s="7"/>
      <c r="C18" s="72">
        <v>1126</v>
      </c>
      <c r="D18" s="72"/>
      <c r="E18" s="73"/>
      <c r="F18" s="74"/>
      <c r="G18" s="74"/>
    </row>
    <row r="19" spans="1:7">
      <c r="A19" s="15"/>
      <c r="B19" s="6"/>
      <c r="C19" s="29">
        <f>C18*C16</f>
        <v>3862180</v>
      </c>
      <c r="D19" s="74" t="s">
        <v>66</v>
      </c>
      <c r="E19" s="29"/>
      <c r="F19" s="74"/>
      <c r="G19" s="74"/>
    </row>
    <row r="20" spans="1:7">
      <c r="A20" s="15"/>
      <c r="B20" s="53"/>
      <c r="C20" s="30">
        <f>C19*85%</f>
        <v>3282853</v>
      </c>
      <c r="D20" s="74" t="s">
        <v>22</v>
      </c>
      <c r="E20" s="30"/>
      <c r="F20" s="74"/>
      <c r="G20" s="74"/>
    </row>
    <row r="21" spans="1:7">
      <c r="A21" s="15"/>
      <c r="C21" s="30">
        <f>C19*70%</f>
        <v>2703526</v>
      </c>
      <c r="D21" s="74" t="s">
        <v>23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24</v>
      </c>
      <c r="B23" s="32"/>
      <c r="C23" s="33">
        <f>C4*C18</f>
        <v>2252000</v>
      </c>
      <c r="D23" s="33">
        <f>D4*D18</f>
        <v>0</v>
      </c>
    </row>
    <row r="24" spans="1:7">
      <c r="A24" s="15" t="s">
        <v>25</v>
      </c>
    </row>
    <row r="25" spans="1:7">
      <c r="A25" s="34" t="s">
        <v>26</v>
      </c>
      <c r="B25" s="16"/>
      <c r="C25" s="30">
        <f>C19*0.025/12</f>
        <v>8046.208333333333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B7" zoomScale="70" zoomScaleNormal="70" workbookViewId="0">
      <selection activeCell="Q5" sqref="Q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4</v>
      </c>
      <c r="C1" s="3" t="s">
        <v>7</v>
      </c>
      <c r="D1" s="3" t="s">
        <v>8</v>
      </c>
      <c r="E1" s="3" t="s">
        <v>1</v>
      </c>
      <c r="F1" s="9" t="s">
        <v>6</v>
      </c>
      <c r="G1" s="3" t="s">
        <v>9</v>
      </c>
      <c r="H1" s="3" t="s">
        <v>10</v>
      </c>
      <c r="I1" s="3" t="s">
        <v>2</v>
      </c>
      <c r="J1" s="3" t="s">
        <v>3</v>
      </c>
      <c r="N1" s="1" t="s">
        <v>5</v>
      </c>
      <c r="O1" s="1" t="s">
        <v>98</v>
      </c>
      <c r="P1" s="71" t="s">
        <v>99</v>
      </c>
      <c r="Q1" s="71" t="s">
        <v>100</v>
      </c>
      <c r="R1" s="2" t="s">
        <v>101</v>
      </c>
    </row>
    <row r="2" spans="1:35">
      <c r="A2" s="4">
        <f t="shared" ref="A2:A6" si="0">N2</f>
        <v>0</v>
      </c>
      <c r="B2" s="4">
        <f t="shared" ref="B2:B6" si="1">Q2</f>
        <v>833.33333333333337</v>
      </c>
      <c r="C2" s="4">
        <f t="shared" ref="C2:C6" si="2">B2*1.2</f>
        <v>1000</v>
      </c>
      <c r="D2" s="4">
        <f t="shared" ref="D2:D6" si="3">C2*1.2</f>
        <v>1200</v>
      </c>
      <c r="E2" s="5">
        <f t="shared" ref="E2:E6" si="4">R2</f>
        <v>4700000</v>
      </c>
      <c r="F2" s="4">
        <f t="shared" ref="F2:F6" si="5">ROUND((E2/B2),0)</f>
        <v>5640</v>
      </c>
      <c r="G2" s="4">
        <f t="shared" ref="G2:G6" si="6">ROUND((E2/C2),0)</f>
        <v>4700</v>
      </c>
      <c r="H2" s="4">
        <f t="shared" ref="H2:H6" si="7">ROUND((E2/D2),0)</f>
        <v>3917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1200</v>
      </c>
      <c r="P2" s="71">
        <f t="shared" ref="P2:P4" si="10">O2/1.2</f>
        <v>1000</v>
      </c>
      <c r="Q2" s="71">
        <f t="shared" ref="Q2:Q6" si="11">P2/1.2</f>
        <v>833.33333333333337</v>
      </c>
      <c r="R2" s="2">
        <v>4700000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347.22222222222223</v>
      </c>
      <c r="C3" s="4">
        <f t="shared" si="2"/>
        <v>416.66666666666669</v>
      </c>
      <c r="D3" s="4">
        <f t="shared" si="3"/>
        <v>500</v>
      </c>
      <c r="E3" s="5">
        <f t="shared" si="4"/>
        <v>1400000</v>
      </c>
      <c r="F3" s="4">
        <f t="shared" si="5"/>
        <v>4032</v>
      </c>
      <c r="G3" s="4">
        <f t="shared" si="6"/>
        <v>3360</v>
      </c>
      <c r="H3" s="4">
        <f t="shared" si="7"/>
        <v>2800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500</v>
      </c>
      <c r="P3" s="71">
        <f t="shared" si="10"/>
        <v>416.66666666666669</v>
      </c>
      <c r="Q3" s="71">
        <f t="shared" si="11"/>
        <v>347.22222222222223</v>
      </c>
      <c r="R3" s="2">
        <v>1400000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780</v>
      </c>
      <c r="C4" s="4">
        <f t="shared" si="2"/>
        <v>936</v>
      </c>
      <c r="D4" s="4">
        <f t="shared" si="3"/>
        <v>1123.2</v>
      </c>
      <c r="E4" s="5">
        <f t="shared" si="4"/>
        <v>3500000</v>
      </c>
      <c r="F4" s="4">
        <f t="shared" si="5"/>
        <v>4487</v>
      </c>
      <c r="G4" s="4">
        <f t="shared" si="6"/>
        <v>3739</v>
      </c>
      <c r="H4" s="4">
        <f t="shared" si="7"/>
        <v>3116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936</v>
      </c>
      <c r="Q4" s="71">
        <f t="shared" si="11"/>
        <v>780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762.5</v>
      </c>
      <c r="C5" s="4">
        <f t="shared" si="2"/>
        <v>915</v>
      </c>
      <c r="D5" s="4">
        <f t="shared" si="3"/>
        <v>1098</v>
      </c>
      <c r="E5" s="5">
        <f t="shared" si="4"/>
        <v>3500000</v>
      </c>
      <c r="F5" s="4">
        <f t="shared" si="5"/>
        <v>4590</v>
      </c>
      <c r="G5" s="4">
        <f t="shared" si="6"/>
        <v>3825</v>
      </c>
      <c r="H5" s="4">
        <f t="shared" si="7"/>
        <v>3188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915</v>
      </c>
      <c r="Q5" s="71">
        <f t="shared" si="11"/>
        <v>762.5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5:P6" si="12">O6/1.2</f>
        <v>0</v>
      </c>
      <c r="Q6" s="71">
        <f t="shared" si="11"/>
        <v>0</v>
      </c>
      <c r="R6" s="2">
        <v>0</v>
      </c>
      <c r="S6" s="2"/>
      <c r="T6" s="2"/>
      <c r="AI6" t="s">
        <v>71</v>
      </c>
    </row>
    <row r="7" spans="1:35">
      <c r="A7" s="4">
        <f t="shared" ref="A2:A8" si="13">N7</f>
        <v>0</v>
      </c>
      <c r="B7" s="4">
        <f t="shared" ref="B2:B8" si="14">Q7</f>
        <v>0</v>
      </c>
      <c r="C7" s="4">
        <f t="shared" ref="C2:C8" si="15">B7*1.2</f>
        <v>0</v>
      </c>
      <c r="D7" s="4">
        <f t="shared" ref="D2:D8" si="16">C7*1.2</f>
        <v>0</v>
      </c>
      <c r="E7" s="5">
        <f t="shared" ref="E2:E8" si="17">R7</f>
        <v>0</v>
      </c>
      <c r="F7" s="4" t="e">
        <f t="shared" ref="F2:F8" si="18">ROUND((E7/B7),0)</f>
        <v>#DIV/0!</v>
      </c>
      <c r="G7" s="4" t="e">
        <f t="shared" ref="G2:G8" si="19">ROUND((E7/C7),0)</f>
        <v>#DIV/0!</v>
      </c>
      <c r="H7" s="4" t="e">
        <f t="shared" ref="H2:H8" si="20">ROUND((E7/D7),0)</f>
        <v>#DIV/0!</v>
      </c>
      <c r="I7" s="4">
        <f t="shared" ref="I2:I8" si="21">T7</f>
        <v>0</v>
      </c>
      <c r="J7" s="4">
        <f t="shared" ref="J2:J8" si="22">U7</f>
        <v>0</v>
      </c>
      <c r="K7" s="71"/>
      <c r="L7" s="71"/>
      <c r="M7" s="71"/>
      <c r="N7" s="71"/>
      <c r="O7" s="71">
        <v>0</v>
      </c>
      <c r="P7" s="71">
        <f t="shared" ref="P7" si="23">O7/1.2</f>
        <v>0</v>
      </c>
      <c r="Q7" s="71">
        <f t="shared" ref="Q7" si="24">P7/1.2</f>
        <v>0</v>
      </c>
      <c r="R7" s="2">
        <v>0</v>
      </c>
      <c r="S7" s="2"/>
      <c r="T7" s="2"/>
    </row>
    <row r="8" spans="1:35">
      <c r="A8" s="4">
        <f t="shared" si="13"/>
        <v>0</v>
      </c>
      <c r="B8" s="4">
        <f t="shared" si="14"/>
        <v>0</v>
      </c>
      <c r="C8" s="4">
        <f t="shared" si="15"/>
        <v>0</v>
      </c>
      <c r="D8" s="4">
        <f t="shared" si="16"/>
        <v>0</v>
      </c>
      <c r="E8" s="5">
        <f t="shared" si="17"/>
        <v>0</v>
      </c>
      <c r="F8" s="4" t="e">
        <f t="shared" si="18"/>
        <v>#DIV/0!</v>
      </c>
      <c r="G8" s="4" t="e">
        <f t="shared" si="19"/>
        <v>#DIV/0!</v>
      </c>
      <c r="H8" s="4" t="e">
        <f t="shared" si="20"/>
        <v>#DIV/0!</v>
      </c>
      <c r="I8" s="4">
        <f t="shared" si="21"/>
        <v>0</v>
      </c>
      <c r="J8" s="4">
        <f t="shared" si="22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5">P8/1.2</f>
        <v>0</v>
      </c>
      <c r="R8" s="2">
        <v>0</v>
      </c>
      <c r="S8" s="2"/>
      <c r="T8" s="2"/>
    </row>
    <row r="9" spans="1:35">
      <c r="A9" s="4">
        <f t="shared" ref="A9" si="26">N9</f>
        <v>0</v>
      </c>
      <c r="B9" s="4">
        <f t="shared" ref="B9" si="27">Q9</f>
        <v>0</v>
      </c>
      <c r="C9" s="4">
        <f t="shared" ref="C9" si="28">B9*1.2</f>
        <v>0</v>
      </c>
      <c r="D9" s="4">
        <f t="shared" ref="D9" si="29">C9*1.2</f>
        <v>0</v>
      </c>
      <c r="E9" s="5">
        <f t="shared" ref="E9" si="30">R9</f>
        <v>0</v>
      </c>
      <c r="F9" s="4" t="e">
        <f t="shared" ref="F9" si="31">ROUND((E9/B9),0)</f>
        <v>#DIV/0!</v>
      </c>
      <c r="G9" s="4" t="e">
        <f t="shared" ref="G9" si="32">ROUND((E9/C9),0)</f>
        <v>#DIV/0!</v>
      </c>
      <c r="H9" s="4" t="e">
        <f t="shared" ref="H9" si="33">ROUND((E9/D9),0)</f>
        <v>#DIV/0!</v>
      </c>
      <c r="I9" s="4">
        <f t="shared" ref="I9" si="34">T9</f>
        <v>0</v>
      </c>
      <c r="J9" s="4">
        <f t="shared" ref="J9" si="35">U9</f>
        <v>0</v>
      </c>
      <c r="K9" s="71"/>
      <c r="L9" s="71"/>
      <c r="M9" s="71"/>
      <c r="N9" s="71"/>
      <c r="O9" s="71">
        <v>0</v>
      </c>
      <c r="P9" s="71">
        <f t="shared" ref="P9" si="36">O9/1.2</f>
        <v>0</v>
      </c>
      <c r="Q9" s="71">
        <f t="shared" ref="Q9" si="37">P9/1.2</f>
        <v>0</v>
      </c>
      <c r="R9" s="2">
        <v>0</v>
      </c>
      <c r="S9" s="2"/>
      <c r="T9" s="2"/>
    </row>
    <row r="10" spans="1:35">
      <c r="A10" s="4">
        <f t="shared" ref="A10:A15" si="38">N10</f>
        <v>0</v>
      </c>
      <c r="B10" s="4">
        <f t="shared" ref="B10:B15" si="39">Q10</f>
        <v>0</v>
      </c>
      <c r="C10" s="4">
        <f t="shared" ref="C10:C15" si="40">B10*1.2</f>
        <v>0</v>
      </c>
      <c r="D10" s="4">
        <f t="shared" ref="D10:D15" si="41">C10*1.2</f>
        <v>0</v>
      </c>
      <c r="E10" s="5">
        <f t="shared" ref="E10:E15" si="42">R10</f>
        <v>0</v>
      </c>
      <c r="F10" s="4" t="e">
        <f t="shared" ref="F10:F15" si="43">ROUND((E10/B10),0)</f>
        <v>#DIV/0!</v>
      </c>
      <c r="G10" s="4" t="e">
        <f t="shared" ref="G10:G15" si="44">ROUND((E10/C10),0)</f>
        <v>#DIV/0!</v>
      </c>
      <c r="H10" s="4" t="e">
        <f t="shared" ref="H10:H15" si="45">ROUND((E10/D10),0)</f>
        <v>#DIV/0!</v>
      </c>
      <c r="I10" s="4">
        <f t="shared" ref="I10:I15" si="46">T10</f>
        <v>0</v>
      </c>
      <c r="J10" s="4">
        <f t="shared" ref="J10:J15" si="47">U10</f>
        <v>0</v>
      </c>
      <c r="K10" s="71"/>
      <c r="L10" s="71"/>
      <c r="M10" s="71"/>
      <c r="N10" s="71"/>
      <c r="O10" s="71">
        <v>0</v>
      </c>
      <c r="P10" s="71">
        <f t="shared" ref="P10:P13" si="48">O10/1.2</f>
        <v>0</v>
      </c>
      <c r="Q10" s="71">
        <f t="shared" ref="Q10:Q15" si="49">P10/1.2</f>
        <v>0</v>
      </c>
      <c r="R10" s="2">
        <v>0</v>
      </c>
      <c r="S10" s="2"/>
    </row>
    <row r="11" spans="1:35" ht="16.5">
      <c r="A11" s="4">
        <f t="shared" si="38"/>
        <v>0</v>
      </c>
      <c r="B11" s="4">
        <f t="shared" si="39"/>
        <v>0</v>
      </c>
      <c r="C11" s="4">
        <f t="shared" si="40"/>
        <v>0</v>
      </c>
      <c r="D11" s="4">
        <f t="shared" si="41"/>
        <v>0</v>
      </c>
      <c r="E11" s="5">
        <f t="shared" si="42"/>
        <v>0</v>
      </c>
      <c r="F11" s="4" t="e">
        <f t="shared" si="43"/>
        <v>#DIV/0!</v>
      </c>
      <c r="G11" s="4" t="e">
        <f t="shared" si="44"/>
        <v>#DIV/0!</v>
      </c>
      <c r="H11" s="4" t="e">
        <f t="shared" si="45"/>
        <v>#DIV/0!</v>
      </c>
      <c r="I11" s="4">
        <f t="shared" si="46"/>
        <v>0</v>
      </c>
      <c r="J11" s="4">
        <f t="shared" si="47"/>
        <v>0</v>
      </c>
      <c r="K11" s="71"/>
      <c r="L11" s="71"/>
      <c r="M11" s="71"/>
      <c r="N11" s="71"/>
      <c r="O11" s="71">
        <v>0</v>
      </c>
      <c r="P11" s="71">
        <f t="shared" si="48"/>
        <v>0</v>
      </c>
      <c r="Q11" s="71">
        <f t="shared" si="49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8"/>
        <v>0</v>
      </c>
      <c r="B12" s="4">
        <f t="shared" si="39"/>
        <v>0</v>
      </c>
      <c r="C12" s="4">
        <f t="shared" si="40"/>
        <v>0</v>
      </c>
      <c r="D12" s="4">
        <f t="shared" si="41"/>
        <v>0</v>
      </c>
      <c r="E12" s="5">
        <f t="shared" si="42"/>
        <v>0</v>
      </c>
      <c r="F12" s="4" t="e">
        <f t="shared" si="43"/>
        <v>#DIV/0!</v>
      </c>
      <c r="G12" s="4" t="e">
        <f t="shared" si="44"/>
        <v>#DIV/0!</v>
      </c>
      <c r="H12" s="4" t="e">
        <f t="shared" si="45"/>
        <v>#DIV/0!</v>
      </c>
      <c r="I12" s="4">
        <f t="shared" si="46"/>
        <v>0</v>
      </c>
      <c r="J12" s="4">
        <f t="shared" si="47"/>
        <v>0</v>
      </c>
      <c r="K12" s="71"/>
      <c r="L12" s="71"/>
      <c r="M12" s="71"/>
      <c r="N12" s="71"/>
      <c r="O12" s="71">
        <v>0</v>
      </c>
      <c r="P12" s="71">
        <f t="shared" si="48"/>
        <v>0</v>
      </c>
      <c r="Q12" s="71">
        <f t="shared" si="49"/>
        <v>0</v>
      </c>
      <c r="R12" s="2">
        <v>0</v>
      </c>
      <c r="S12" s="2"/>
      <c r="V12" s="68"/>
    </row>
    <row r="13" spans="1:35">
      <c r="A13" s="4">
        <f t="shared" si="38"/>
        <v>0</v>
      </c>
      <c r="B13" s="4">
        <f t="shared" si="39"/>
        <v>0</v>
      </c>
      <c r="C13" s="4">
        <f t="shared" si="40"/>
        <v>0</v>
      </c>
      <c r="D13" s="4">
        <f t="shared" si="41"/>
        <v>0</v>
      </c>
      <c r="E13" s="5">
        <f t="shared" si="42"/>
        <v>0</v>
      </c>
      <c r="F13" s="4" t="e">
        <f t="shared" si="43"/>
        <v>#DIV/0!</v>
      </c>
      <c r="G13" s="4" t="e">
        <f t="shared" si="44"/>
        <v>#DIV/0!</v>
      </c>
      <c r="H13" s="4" t="e">
        <f t="shared" si="45"/>
        <v>#DIV/0!</v>
      </c>
      <c r="I13" s="4">
        <f t="shared" si="46"/>
        <v>0</v>
      </c>
      <c r="J13" s="4">
        <f t="shared" si="47"/>
        <v>0</v>
      </c>
      <c r="K13" s="71"/>
      <c r="L13" s="71"/>
      <c r="M13" s="71"/>
      <c r="N13" s="71"/>
      <c r="O13" s="71">
        <v>0</v>
      </c>
      <c r="P13" s="71">
        <f t="shared" si="48"/>
        <v>0</v>
      </c>
      <c r="Q13" s="71">
        <f t="shared" si="49"/>
        <v>0</v>
      </c>
      <c r="R13" s="2">
        <v>0</v>
      </c>
      <c r="S13" s="2"/>
    </row>
    <row r="14" spans="1:35">
      <c r="A14" s="4">
        <f t="shared" si="38"/>
        <v>0</v>
      </c>
      <c r="B14" s="4">
        <f t="shared" si="39"/>
        <v>0</v>
      </c>
      <c r="C14" s="4">
        <f t="shared" si="40"/>
        <v>0</v>
      </c>
      <c r="D14" s="4">
        <f t="shared" si="41"/>
        <v>0</v>
      </c>
      <c r="E14" s="5">
        <f t="shared" si="42"/>
        <v>0</v>
      </c>
      <c r="F14" s="4" t="e">
        <f t="shared" si="43"/>
        <v>#DIV/0!</v>
      </c>
      <c r="G14" s="4" t="e">
        <f t="shared" si="44"/>
        <v>#DIV/0!</v>
      </c>
      <c r="H14" s="4" t="e">
        <f t="shared" si="45"/>
        <v>#DIV/0!</v>
      </c>
      <c r="I14" s="4">
        <f t="shared" si="46"/>
        <v>0</v>
      </c>
      <c r="J14" s="4">
        <f t="shared" si="47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9"/>
        <v>0</v>
      </c>
      <c r="R14" s="2">
        <v>0</v>
      </c>
      <c r="S14" s="2"/>
    </row>
    <row r="15" spans="1:35">
      <c r="A15" s="4">
        <f t="shared" si="38"/>
        <v>0</v>
      </c>
      <c r="B15" s="4">
        <f t="shared" si="39"/>
        <v>0</v>
      </c>
      <c r="C15" s="4">
        <f t="shared" si="40"/>
        <v>0</v>
      </c>
      <c r="D15" s="4">
        <f t="shared" si="41"/>
        <v>0</v>
      </c>
      <c r="E15" s="5">
        <f t="shared" si="42"/>
        <v>0</v>
      </c>
      <c r="F15" s="4" t="e">
        <f t="shared" si="43"/>
        <v>#DIV/0!</v>
      </c>
      <c r="G15" s="4" t="e">
        <f t="shared" si="44"/>
        <v>#DIV/0!</v>
      </c>
      <c r="H15" s="4" t="e">
        <f t="shared" si="45"/>
        <v>#DIV/0!</v>
      </c>
      <c r="I15" s="4">
        <f t="shared" si="46"/>
        <v>0</v>
      </c>
      <c r="J15" s="4">
        <f t="shared" si="47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9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50">N17</f>
        <v>0</v>
      </c>
      <c r="B17" s="4">
        <f t="shared" ref="B17:B19" si="51">Q17</f>
        <v>0</v>
      </c>
      <c r="C17" s="4">
        <f t="shared" ref="C17:C19" si="52">B17*1.2</f>
        <v>0</v>
      </c>
      <c r="D17" s="4">
        <f t="shared" ref="D17:D19" si="53">C17*1.2</f>
        <v>0</v>
      </c>
      <c r="E17" s="5">
        <f t="shared" ref="E17:E19" si="54">R17</f>
        <v>0</v>
      </c>
      <c r="F17" s="4" t="e">
        <f t="shared" ref="F17:F19" si="55">ROUND((E17/B17),0)</f>
        <v>#DIV/0!</v>
      </c>
      <c r="G17" s="4" t="e">
        <f t="shared" ref="G17:G19" si="56">ROUND((E17/C17),0)</f>
        <v>#DIV/0!</v>
      </c>
      <c r="H17" s="4" t="e">
        <f t="shared" ref="H17:H19" si="57">ROUND((E17/D17),0)</f>
        <v>#DIV/0!</v>
      </c>
      <c r="I17" s="4">
        <f t="shared" ref="I17:J19" si="58">T17</f>
        <v>0</v>
      </c>
      <c r="J17" s="4">
        <f t="shared" si="58"/>
        <v>0</v>
      </c>
      <c r="O17">
        <v>0</v>
      </c>
      <c r="P17">
        <f t="shared" ref="P17" si="59">O17/1.2</f>
        <v>0</v>
      </c>
      <c r="Q17">
        <f t="shared" ref="Q17:Q18" si="60">P17/1.2</f>
        <v>0</v>
      </c>
      <c r="R17" s="2">
        <v>0</v>
      </c>
      <c r="S17" s="2"/>
    </row>
    <row r="18" spans="1:19">
      <c r="A18" s="4">
        <f t="shared" si="50"/>
        <v>0</v>
      </c>
      <c r="B18" s="4">
        <f t="shared" si="51"/>
        <v>0</v>
      </c>
      <c r="C18" s="4">
        <f t="shared" si="52"/>
        <v>0</v>
      </c>
      <c r="D18" s="4">
        <f t="shared" si="53"/>
        <v>0</v>
      </c>
      <c r="E18" s="5">
        <f t="shared" si="54"/>
        <v>0</v>
      </c>
      <c r="F18" s="4" t="e">
        <f t="shared" si="55"/>
        <v>#DIV/0!</v>
      </c>
      <c r="G18" s="4" t="e">
        <f t="shared" si="56"/>
        <v>#DIV/0!</v>
      </c>
      <c r="H18" s="4" t="e">
        <f t="shared" si="57"/>
        <v>#DIV/0!</v>
      </c>
      <c r="I18" s="4">
        <f t="shared" si="58"/>
        <v>0</v>
      </c>
      <c r="J18" s="4">
        <f t="shared" si="58"/>
        <v>0</v>
      </c>
      <c r="O18">
        <v>0</v>
      </c>
      <c r="P18">
        <f>O18/1.2</f>
        <v>0</v>
      </c>
      <c r="Q18">
        <f t="shared" si="60"/>
        <v>0</v>
      </c>
      <c r="R18" s="2">
        <v>0</v>
      </c>
      <c r="S18" s="2"/>
    </row>
    <row r="19" spans="1:19">
      <c r="A19" s="4">
        <f t="shared" si="50"/>
        <v>0</v>
      </c>
      <c r="B19" s="4">
        <f t="shared" si="51"/>
        <v>0</v>
      </c>
      <c r="C19" s="4">
        <f t="shared" si="52"/>
        <v>0</v>
      </c>
      <c r="D19" s="4">
        <f t="shared" si="53"/>
        <v>0</v>
      </c>
      <c r="E19" s="5">
        <f t="shared" si="54"/>
        <v>0</v>
      </c>
      <c r="F19" s="4" t="e">
        <f t="shared" si="55"/>
        <v>#DIV/0!</v>
      </c>
      <c r="G19" s="4" t="e">
        <f t="shared" si="56"/>
        <v>#DIV/0!</v>
      </c>
      <c r="H19" s="4" t="e">
        <f t="shared" si="57"/>
        <v>#DIV/0!</v>
      </c>
      <c r="I19" s="4">
        <f t="shared" si="58"/>
        <v>0</v>
      </c>
      <c r="J19" s="4">
        <f t="shared" si="58"/>
        <v>0</v>
      </c>
      <c r="O19" s="71">
        <v>0</v>
      </c>
      <c r="P19" s="71">
        <f>O19/1.2</f>
        <v>0</v>
      </c>
      <c r="Q19" s="71">
        <f t="shared" ref="Q19" si="61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95</v>
      </c>
      <c r="E23" s="38"/>
      <c r="F23" s="64" t="s">
        <v>64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67</v>
      </c>
      <c r="G24" s="64"/>
    </row>
    <row r="25" spans="1:19" s="10" customFormat="1">
      <c r="F25" s="63" t="s">
        <v>68</v>
      </c>
      <c r="G25" s="63"/>
    </row>
    <row r="26" spans="1:19" s="10" customFormat="1">
      <c r="F26" s="51"/>
      <c r="G26" s="51"/>
    </row>
    <row r="27" spans="1:19" s="10" customFormat="1">
      <c r="F27" s="51" t="s">
        <v>93</v>
      </c>
      <c r="G27" s="51"/>
    </row>
    <row r="28" spans="1:19" s="10" customFormat="1">
      <c r="F28" s="51" t="s">
        <v>72</v>
      </c>
      <c r="G28" s="51"/>
    </row>
    <row r="29" spans="1:19" s="10" customFormat="1">
      <c r="F29" s="51" t="s">
        <v>69</v>
      </c>
      <c r="G29" s="51"/>
    </row>
    <row r="30" spans="1:19" s="10" customFormat="1">
      <c r="C30" s="70"/>
      <c r="D30"/>
      <c r="F30" s="64" t="s">
        <v>70</v>
      </c>
      <c r="G30" s="64"/>
    </row>
    <row r="31" spans="1:19" s="10" customFormat="1">
      <c r="C31"/>
      <c r="D31"/>
      <c r="F31" s="63" t="s">
        <v>94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64</v>
      </c>
      <c r="G32" s="51"/>
      <c r="H32" s="10" t="e">
        <f>G31/G32</f>
        <v>#DIV/0!</v>
      </c>
      <c r="I32" s="10" t="s">
        <v>73</v>
      </c>
    </row>
    <row r="33" spans="3:20" s="10" customFormat="1">
      <c r="C33"/>
      <c r="D33"/>
      <c r="F33" s="51" t="s">
        <v>65</v>
      </c>
      <c r="G33" s="51"/>
    </row>
    <row r="34" spans="3:20" s="10" customFormat="1">
      <c r="C34"/>
      <c r="D34"/>
      <c r="F34" s="63" t="s">
        <v>66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22</v>
      </c>
      <c r="G35" s="63">
        <f>G34*90%</f>
        <v>0</v>
      </c>
    </row>
    <row r="36" spans="3:20" s="10" customFormat="1">
      <c r="C36"/>
      <c r="D36"/>
      <c r="F36" s="63" t="s">
        <v>23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5" sqref="F5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2024-03-20T12:17:40Z</dcterms:modified>
</cp:coreProperties>
</file>