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AF67C641-2234-4B5E-893C-48097C5EB094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35" i="1" l="1"/>
  <c r="A34" i="1"/>
  <c r="A33" i="1"/>
  <c r="C17" i="1"/>
  <c r="B18" i="1"/>
  <c r="F8" i="1"/>
  <c r="E9" i="1"/>
  <c r="E8" i="1"/>
  <c r="E7" i="1"/>
  <c r="E6" i="1"/>
  <c r="H34" i="1"/>
  <c r="I34" i="1" s="1"/>
  <c r="I27" i="1"/>
  <c r="C38" i="1" l="1"/>
  <c r="F35" i="1"/>
  <c r="G35" i="1" s="1"/>
  <c r="F39" i="1"/>
  <c r="G39" i="1" s="1"/>
  <c r="C39" i="1"/>
  <c r="F38" i="1"/>
  <c r="C37" i="1"/>
  <c r="C36" i="1"/>
  <c r="F36" i="1"/>
  <c r="G36" i="1" s="1"/>
  <c r="B10" i="1"/>
  <c r="B11" i="1" s="1"/>
  <c r="B8" i="1"/>
  <c r="B6" i="1"/>
  <c r="B5" i="1"/>
  <c r="B14" i="1" s="1"/>
  <c r="G38" i="1" l="1"/>
  <c r="B12" i="1"/>
  <c r="B13" i="1" s="1"/>
  <c r="C35" i="1"/>
  <c r="C34" i="1"/>
  <c r="C33" i="1"/>
  <c r="B15" i="1" l="1"/>
  <c r="B17" i="1" s="1"/>
  <c r="B19" i="1" s="1"/>
  <c r="I29" i="1"/>
  <c r="I28" i="1" l="1"/>
  <c r="I25" i="1" l="1"/>
  <c r="I30" i="1"/>
  <c r="F25" i="1"/>
  <c r="G25" i="1" l="1"/>
  <c r="F26" i="1"/>
  <c r="G26" i="1"/>
  <c r="F27" i="1"/>
  <c r="G27" i="1" s="1"/>
  <c r="F28" i="1"/>
  <c r="G28" i="1"/>
  <c r="F29" i="1"/>
  <c r="G29" i="1"/>
  <c r="F30" i="1"/>
  <c r="G30" i="1"/>
  <c r="F31" i="1"/>
  <c r="G31" i="1"/>
  <c r="F33" i="1"/>
  <c r="G33" i="1" s="1"/>
  <c r="F34" i="1"/>
  <c r="G34" i="1" s="1"/>
  <c r="I26" i="1" l="1"/>
  <c r="H30" i="1" l="1"/>
  <c r="H29" i="1"/>
  <c r="H31" i="1"/>
  <c r="H25" i="1" l="1"/>
  <c r="H26" i="1" l="1"/>
  <c r="H27" i="1"/>
  <c r="H28" i="1"/>
  <c r="G3" i="1" l="1"/>
</calcChain>
</file>

<file path=xl/sharedStrings.xml><?xml version="1.0" encoding="utf-8"?>
<sst xmlns="http://schemas.openxmlformats.org/spreadsheetml/2006/main" count="28" uniqueCount="26">
  <si>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</si>
  <si>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</si>
  <si>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</si>
  <si>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</si>
  <si>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</si>
  <si>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</si>
  <si>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</si>
  <si>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</si>
  <si>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</si>
  <si>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</si>
  <si>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</si>
  <si>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</si>
  <si>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</si>
  <si>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</si>
  <si>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</si>
  <si>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</si>
  <si>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</si>
  <si>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</si>
  <si>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</si>
  <si>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</si>
  <si>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</si>
  <si>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</si>
  <si>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</si>
  <si>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</si>
  <si>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Measurement Carpet</t>
  </si>
  <si>
    <t>Land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</si>
</sst>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0" fontId="4" fillId="2" borderId="0" xfId="0" applyFont="1" applyFill="1"/>
    <xf numFmtId="0" fontId="7" fillId="2" borderId="0" xfId="0" applyFont="1" applyFill="1"/>
    <xf numFmtId="0" fontId="0" fillId="2" borderId="0" xfId="0" applyFill="1"/>
    <xf numFmtId="43" fontId="6" fillId="0" borderId="0" xfId="0" applyNumberFormat="1" applyFont="1"/>
    <xf numFmtId="43" fontId="4" fillId="0" borderId="0" xfId="0" applyNumberFormat="1" applyFont="1"/>
    <xf numFmtId="0" fontId="15" fillId="2" borderId="0" xfId="0" applyFont="1" applyFill="1"/>
    <xf numFmtId="0" fontId="0" fillId="3" borderId="0" xfId="0" applyFill="1"/>
    <xf numFmtId="0" fontId="15" fillId="3" borderId="0" xfId="0" applyFont="1" applyFill="1"/>
    <xf numFmtId="43" fontId="3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382329</xdr:colOff>
      <xdr:row>41</xdr:row>
      <xdr:rowOff>77301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945B454-CB33-4AC1-B4BB-1C4002A5E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526329" cy="7887801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0</xdr:rowOff>
    </xdr:from>
    <xdr:to>
      <xdr:col>24</xdr:col>
      <xdr:colOff>210090</xdr:colOff>
      <xdr:row>37</xdr:row>
      <xdr:rowOff>143666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9B1CA61-FE5C-46EA-8DFD-50C35B2E2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72800" y="1524000"/>
          <a:ext cx="3867690" cy="566816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7</xdr:col>
      <xdr:colOff>324406</xdr:colOff>
      <xdr:row>74</xdr:row>
      <xdr:rowOff>134140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8D29CAB-4AB0-4498-B3C0-43F858B4C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" y="8572500"/>
          <a:ext cx="3982006" cy="56586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277880</xdr:colOff>
      <xdr:row>40</xdr:row>
      <xdr:rowOff>115380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4C573DF-6D24-45E5-9D79-CC11AA1F1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60280" cy="77353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68471</xdr:colOff>
      <xdr:row>46</xdr:row>
      <xdr:rowOff>10749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A431AF1-F3C3-4FC3-A1C8-C40CB291B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870071" cy="877374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1787</xdr:colOff>
      <xdr:row>47</xdr:row>
      <xdr:rowOff>48881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0E39824-8D8A-4106-855C-E51A35C27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803387" cy="9002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2"/>
  <sheetViews>
    <sheetView tabSelected="1" zoomScaleNormal="100" workbookViewId="0">
      <selection activeCell="E19" sqref="E19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13000</v>
      </c>
      <c r="C3" s="17"/>
      <c r="D3" s="10"/>
      <c r="E3">
        <v>2025</v>
      </c>
      <c r="F3" s="3">
        <v>2024</v>
      </c>
      <c r="G3" s="4">
        <f>F3-E3</f>
        <v>-1</v>
      </c>
      <c r="L3" s="3"/>
      <c r="M3" s="4"/>
    </row>
    <row r="4" spans="1:17" ht="33" x14ac:dyDescent="0.3">
      <c r="A4" s="18" t="s">
        <v>1</v>
      </c>
      <c r="B4" s="28">
        <v>2700</v>
      </c>
      <c r="C4" s="17"/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10300</v>
      </c>
      <c r="C5" s="17"/>
      <c r="D5" s="10"/>
      <c r="E5" s="41" t="s">
        <v>22</v>
      </c>
      <c r="F5" s="8" t="s">
        <v>23</v>
      </c>
      <c r="G5" s="14"/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2700</v>
      </c>
      <c r="C6" s="17"/>
      <c r="D6" s="10"/>
      <c r="E6" s="6">
        <f>39.25*10.764</f>
        <v>422.48699999999997</v>
      </c>
      <c r="F6" s="3"/>
      <c r="G6" s="14"/>
      <c r="H6" s="8"/>
      <c r="I6" s="8"/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0</v>
      </c>
      <c r="C7" s="20"/>
      <c r="D7" s="42"/>
      <c r="E7" s="6">
        <f>1.46*10.764</f>
        <v>15.715439999999999</v>
      </c>
      <c r="F7" s="3"/>
      <c r="G7" s="5"/>
      <c r="H7" s="8"/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60</v>
      </c>
      <c r="C8" s="20"/>
      <c r="D8" s="42"/>
      <c r="E8" s="6">
        <f>SUM(E6:E7)</f>
        <v>438.20243999999997</v>
      </c>
      <c r="F8" s="56">
        <f>E8*1.1</f>
        <v>482.02268400000003</v>
      </c>
      <c r="G8" s="5"/>
      <c r="H8" s="10"/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2"/>
      <c r="E9" s="6">
        <f>E8/10.764</f>
        <v>40.71</v>
      </c>
      <c r="F9" s="32"/>
      <c r="G9" s="13"/>
      <c r="H9" s="8"/>
      <c r="I9" s="8"/>
      <c r="J9" s="34"/>
      <c r="M9" s="46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0</v>
      </c>
      <c r="C10" s="20"/>
      <c r="D10" s="42"/>
      <c r="E10" s="13"/>
      <c r="F10" s="52"/>
      <c r="G10" s="13"/>
      <c r="H10" s="31"/>
      <c r="I10" s="51"/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0</v>
      </c>
      <c r="C11" s="37"/>
      <c r="D11" s="43"/>
      <c r="G11" s="13"/>
      <c r="H11" s="31"/>
      <c r="I11" s="31"/>
      <c r="J11" s="34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0</v>
      </c>
      <c r="C12" s="21"/>
      <c r="D12" s="44"/>
      <c r="E12" t="s">
        <v>24</v>
      </c>
      <c r="G12" s="13"/>
      <c r="H12" s="31"/>
      <c r="I12" s="31"/>
      <c r="J12" s="34"/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2700</v>
      </c>
      <c r="C13" s="21"/>
      <c r="D13" s="44"/>
      <c r="G13" s="13"/>
      <c r="H13" s="51"/>
      <c r="I13" s="31"/>
      <c r="J13" s="34"/>
      <c r="K13" s="34"/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10300</v>
      </c>
      <c r="C14" s="17"/>
      <c r="D14" s="10"/>
      <c r="E14" s="6"/>
      <c r="G14" s="13"/>
      <c r="H14" s="31"/>
      <c r="I14" s="31"/>
      <c r="J14" s="34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13000</v>
      </c>
      <c r="C15" s="17"/>
      <c r="D15" s="10"/>
      <c r="E15" s="6"/>
      <c r="G15" s="13"/>
      <c r="H15" s="34"/>
      <c r="I15" s="34"/>
      <c r="J15" s="34"/>
      <c r="K15" s="34"/>
      <c r="L15" s="30"/>
      <c r="M15" s="4"/>
    </row>
    <row r="16" spans="1:17" ht="16.5" x14ac:dyDescent="0.3">
      <c r="A16" s="16" t="s">
        <v>21</v>
      </c>
      <c r="B16" s="22">
        <v>438</v>
      </c>
      <c r="C16" s="38"/>
      <c r="D16" s="8"/>
      <c r="E16" s="5"/>
      <c r="F16" s="5"/>
      <c r="G16" s="5"/>
      <c r="H16" s="6"/>
      <c r="M16" s="33"/>
    </row>
    <row r="17" spans="1:14" ht="16.5" x14ac:dyDescent="0.3">
      <c r="A17" s="16" t="s">
        <v>11</v>
      </c>
      <c r="B17" s="23">
        <f>B15*B16</f>
        <v>5694000</v>
      </c>
      <c r="C17" s="23">
        <f>B17*75%</f>
        <v>4270500</v>
      </c>
      <c r="D17" s="10"/>
      <c r="E17" s="5"/>
      <c r="F17" s="36"/>
      <c r="G17" s="5"/>
      <c r="H17" s="6"/>
      <c r="M17" s="5"/>
      <c r="N17" s="6"/>
    </row>
    <row r="18" spans="1:14" ht="16.5" x14ac:dyDescent="0.3">
      <c r="A18" s="16" t="s">
        <v>12</v>
      </c>
      <c r="B18" s="24">
        <f>482*B4</f>
        <v>1301400</v>
      </c>
      <c r="C18" s="17"/>
      <c r="D18" s="10"/>
      <c r="E18" s="6"/>
      <c r="F18" s="5"/>
    </row>
    <row r="19" spans="1:14" ht="16.5" x14ac:dyDescent="0.3">
      <c r="A19" s="19" t="s">
        <v>16</v>
      </c>
      <c r="B19" s="24">
        <f>B17*0.025/12</f>
        <v>11862.5</v>
      </c>
      <c r="C19" s="39"/>
      <c r="D19" s="10"/>
      <c r="E19" s="6"/>
      <c r="F19" s="5"/>
    </row>
    <row r="20" spans="1:14" x14ac:dyDescent="0.25">
      <c r="B20" s="12"/>
    </row>
    <row r="21" spans="1:14" x14ac:dyDescent="0.25">
      <c r="B21" s="12"/>
    </row>
    <row r="23" spans="1:14" x14ac:dyDescent="0.25">
      <c r="C23" t="s">
        <v>14</v>
      </c>
      <c r="G23" s="6"/>
    </row>
    <row r="24" spans="1:14" x14ac:dyDescent="0.25">
      <c r="B24" s="9" t="s">
        <v>15</v>
      </c>
      <c r="C24" s="8" t="s">
        <v>20</v>
      </c>
      <c r="D24" s="8"/>
      <c r="E24" s="8" t="s">
        <v>11</v>
      </c>
      <c r="F24" s="8" t="s">
        <v>17</v>
      </c>
      <c r="G24" s="8" t="s">
        <v>18</v>
      </c>
      <c r="H24" s="8" t="s">
        <v>19</v>
      </c>
      <c r="I24" s="8"/>
    </row>
    <row r="25" spans="1:14" ht="17.25" x14ac:dyDescent="0.3">
      <c r="B25" s="9">
        <v>425</v>
      </c>
      <c r="C25" s="8"/>
      <c r="D25" s="8"/>
      <c r="E25" s="8">
        <v>5500000</v>
      </c>
      <c r="F25" s="10">
        <f t="shared" ref="F25:F31" si="0">E25/B25</f>
        <v>12941.176470588236</v>
      </c>
      <c r="G25" s="10" t="e">
        <f>E25/C25</f>
        <v>#DIV/0!</v>
      </c>
      <c r="H25" s="10" t="e">
        <f>E25/#REF!</f>
        <v>#REF!</v>
      </c>
      <c r="I25" s="8">
        <f>C25/B25</f>
        <v>0</v>
      </c>
      <c r="J25" s="15"/>
    </row>
    <row r="26" spans="1:14" ht="17.25" x14ac:dyDescent="0.3">
      <c r="B26" s="9">
        <v>410</v>
      </c>
      <c r="C26" s="8"/>
      <c r="D26" s="8"/>
      <c r="E26" s="8">
        <v>5690000</v>
      </c>
      <c r="F26" s="10">
        <f t="shared" si="0"/>
        <v>13878.048780487805</v>
      </c>
      <c r="G26" s="10" t="e">
        <f>E26/C26</f>
        <v>#DIV/0!</v>
      </c>
      <c r="H26" s="10" t="e">
        <f>E26/#REF!</f>
        <v>#REF!</v>
      </c>
      <c r="I26" s="8">
        <f>C26/B26</f>
        <v>0</v>
      </c>
      <c r="J26" s="15"/>
    </row>
    <row r="27" spans="1:14" x14ac:dyDescent="0.25">
      <c r="B27" s="9">
        <v>438</v>
      </c>
      <c r="C27" s="8"/>
      <c r="D27" s="8"/>
      <c r="E27" s="10">
        <v>5700000</v>
      </c>
      <c r="F27" s="10">
        <f t="shared" si="0"/>
        <v>13013.698630136987</v>
      </c>
      <c r="G27" s="10">
        <f>F27/1.2</f>
        <v>10844.74885844749</v>
      </c>
      <c r="H27" s="10" t="e">
        <f>E27/#REF!</f>
        <v>#REF!</v>
      </c>
      <c r="I27" s="8">
        <f>C27/B27</f>
        <v>0</v>
      </c>
    </row>
    <row r="28" spans="1:14" x14ac:dyDescent="0.25">
      <c r="B28" s="9"/>
      <c r="C28" s="8"/>
      <c r="D28" s="8"/>
      <c r="E28" s="10"/>
      <c r="F28" s="10" t="e">
        <f t="shared" si="0"/>
        <v>#DIV/0!</v>
      </c>
      <c r="G28" s="10" t="e">
        <f t="shared" ref="G28:G31" si="1">E28/C28</f>
        <v>#DIV/0!</v>
      </c>
      <c r="H28" s="10" t="e">
        <f>E28/#REF!</f>
        <v>#REF!</v>
      </c>
      <c r="I28" s="8" t="e">
        <f>#REF!/B28</f>
        <v>#REF!</v>
      </c>
    </row>
    <row r="29" spans="1:14" x14ac:dyDescent="0.25">
      <c r="B29" s="9"/>
      <c r="C29" s="25"/>
      <c r="E29" s="26"/>
      <c r="F29" s="26" t="e">
        <f t="shared" si="0"/>
        <v>#DIV/0!</v>
      </c>
      <c r="G29" s="10" t="e">
        <f t="shared" si="1"/>
        <v>#DIV/0!</v>
      </c>
      <c r="H29" s="26" t="e">
        <f>E29/#REF!</f>
        <v>#REF!</v>
      </c>
      <c r="I29" s="8" t="e">
        <f>C29/B29</f>
        <v>#DIV/0!</v>
      </c>
    </row>
    <row r="30" spans="1:14" x14ac:dyDescent="0.25">
      <c r="E30" s="26"/>
      <c r="F30" s="26" t="e">
        <f t="shared" si="0"/>
        <v>#DIV/0!</v>
      </c>
      <c r="G30" s="26" t="e">
        <f t="shared" si="1"/>
        <v>#DIV/0!</v>
      </c>
      <c r="H30" s="26" t="e">
        <f>E30/#REF!</f>
        <v>#REF!</v>
      </c>
      <c r="I30" t="e">
        <f>#REF!/B30</f>
        <v>#REF!</v>
      </c>
    </row>
    <row r="31" spans="1:14" x14ac:dyDescent="0.25">
      <c r="E31" s="25"/>
      <c r="F31" s="26" t="e">
        <f t="shared" si="0"/>
        <v>#DIV/0!</v>
      </c>
      <c r="G31" s="26" t="e">
        <f t="shared" si="1"/>
        <v>#DIV/0!</v>
      </c>
      <c r="H31" s="26" t="e">
        <f>E31/#REF!</f>
        <v>#REF!</v>
      </c>
    </row>
    <row r="33" spans="1:9" x14ac:dyDescent="0.25">
      <c r="A33">
        <f>40.71*10.764</f>
        <v>438.20243999999997</v>
      </c>
      <c r="B33">
        <v>5912777</v>
      </c>
      <c r="C33">
        <f t="shared" ref="C33:C39" si="2">B33/A33</f>
        <v>13493.2543963014</v>
      </c>
      <c r="D33">
        <v>177400</v>
      </c>
      <c r="E33">
        <v>30000</v>
      </c>
      <c r="F33">
        <f>E33+D33+B33</f>
        <v>6120177</v>
      </c>
      <c r="G33">
        <f>F33/A33</f>
        <v>13966.551623948055</v>
      </c>
      <c r="H33" s="6"/>
    </row>
    <row r="34" spans="1:9" x14ac:dyDescent="0.25">
      <c r="A34">
        <f>40.71*10.764</f>
        <v>438.20243999999997</v>
      </c>
      <c r="B34">
        <v>5575225</v>
      </c>
      <c r="C34" s="54">
        <f t="shared" si="2"/>
        <v>12722.943760879105</v>
      </c>
      <c r="D34">
        <v>167300</v>
      </c>
      <c r="E34">
        <v>30000</v>
      </c>
      <c r="F34">
        <f>E34+D34+B34</f>
        <v>5772525</v>
      </c>
      <c r="G34">
        <f>F34/A34</f>
        <v>13173.192280718475</v>
      </c>
      <c r="H34" s="6">
        <f>A34*1.2</f>
        <v>525.84292799999992</v>
      </c>
      <c r="I34" s="6">
        <f>B34/H34</f>
        <v>10602.453134065921</v>
      </c>
    </row>
    <row r="35" spans="1:9" x14ac:dyDescent="0.25">
      <c r="A35">
        <f>37.42*10.764</f>
        <v>402.78888000000001</v>
      </c>
      <c r="B35" s="54">
        <v>4968110</v>
      </c>
      <c r="C35" s="54">
        <f t="shared" si="2"/>
        <v>12334.277947295863</v>
      </c>
      <c r="D35">
        <v>149100</v>
      </c>
      <c r="E35">
        <v>30000</v>
      </c>
      <c r="F35">
        <f>E35+D35+B35</f>
        <v>5147210</v>
      </c>
      <c r="G35">
        <f>F35/A35</f>
        <v>12778.927759872617</v>
      </c>
    </row>
    <row r="36" spans="1:9" x14ac:dyDescent="0.25">
      <c r="B36" s="54"/>
      <c r="C36" s="54" t="e">
        <f t="shared" si="2"/>
        <v>#DIV/0!</v>
      </c>
      <c r="D36" s="50">
        <v>1248000</v>
      </c>
      <c r="E36" s="50">
        <v>30000</v>
      </c>
      <c r="F36" s="50">
        <f>E36+D36+B36</f>
        <v>1278000</v>
      </c>
      <c r="G36" s="50" t="e">
        <f>F36/A36</f>
        <v>#DIV/0!</v>
      </c>
    </row>
    <row r="37" spans="1:9" ht="15.75" x14ac:dyDescent="0.25">
      <c r="A37" s="55"/>
      <c r="B37" s="54"/>
      <c r="C37" s="54" t="e">
        <f t="shared" si="2"/>
        <v>#DIV/0!</v>
      </c>
    </row>
    <row r="38" spans="1:9" ht="15.75" x14ac:dyDescent="0.25">
      <c r="A38" s="53"/>
      <c r="B38" s="50"/>
      <c r="C38" s="50" t="e">
        <f t="shared" si="2"/>
        <v>#DIV/0!</v>
      </c>
      <c r="D38" s="50">
        <v>1194000</v>
      </c>
      <c r="E38" s="50">
        <v>30000</v>
      </c>
      <c r="F38" s="50">
        <f>E38+D38+B38</f>
        <v>1224000</v>
      </c>
      <c r="G38" s="50" t="e">
        <f>F38/A38</f>
        <v>#DIV/0!</v>
      </c>
    </row>
    <row r="39" spans="1:9" ht="15.75" x14ac:dyDescent="0.25">
      <c r="A39" s="48"/>
      <c r="B39" s="49"/>
      <c r="C39" s="50" t="e">
        <f t="shared" si="2"/>
        <v>#DIV/0!</v>
      </c>
      <c r="D39" s="50">
        <v>1220500</v>
      </c>
      <c r="E39" s="50">
        <v>30000</v>
      </c>
      <c r="F39" s="50">
        <f>E39+D39+B39</f>
        <v>1250500</v>
      </c>
      <c r="G39" s="50" t="e">
        <f>F39/A39</f>
        <v>#DIV/0!</v>
      </c>
    </row>
    <row r="40" spans="1:9" ht="15.75" x14ac:dyDescent="0.25">
      <c r="A40" s="30"/>
    </row>
    <row r="41" spans="1:9" ht="15.75" x14ac:dyDescent="0.25">
      <c r="A41" s="30"/>
    </row>
    <row r="42" spans="1:9" ht="15.75" x14ac:dyDescent="0.25">
      <c r="A42" s="30"/>
    </row>
    <row r="62" spans="3:5" x14ac:dyDescent="0.25">
      <c r="C62" s="6"/>
      <c r="D62" s="6"/>
      <c r="E62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Q18:Q19"/>
  <sheetViews>
    <sheetView topLeftCell="A10" workbookViewId="0">
      <selection activeCell="B46" sqref="B46"/>
    </sheetView>
  </sheetViews>
  <sheetFormatPr defaultRowHeight="15" x14ac:dyDescent="0.25"/>
  <sheetData>
    <row r="18" spans="17:17" x14ac:dyDescent="0.25">
      <c r="Q18" t="s">
        <v>25</v>
      </c>
    </row>
    <row r="19" spans="17:17" x14ac:dyDescent="0.25">
      <c r="Q19">
        <v>3440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>
      <selection activeCell="I28" sqref="I28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topLeftCell="A16" workbookViewId="0">
      <selection activeCell="J44" sqref="J44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2024-03-23T06:13:40Z</dcterms:modified>
</cp:coreProperties>
</file>