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Housing Finance Branch Thane\Sheetal Amit Mane &amp; Amit Arun Mane\"/>
    </mc:Choice>
  </mc:AlternateContent>
  <xr:revisionPtr revIDLastSave="0" documentId="13_ncr:1_{66AEE3CF-45BB-43C6-852C-25F19DF8D2C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6" i="4" l="1"/>
  <c r="G28" i="4" l="1"/>
  <c r="G31" i="4" s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<sst xmlns="http://schemas.openxmlformats.org/spreadsheetml/2006/main" count="130" uniqueCount="89">
  <si>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</si>
  <si>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</si>
  <si>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</si>
  <si>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</si>
  <si>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</si>
  <si>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</si>
  <si>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</si>
  <si>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</si>
  <si>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</si>
  <si>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</si>
  <si>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</si>
  <si>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</si>
  <si>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</si>
  <si>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</si>
  <si>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</si>
  <si>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</si>
  <si>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</si>
  <si>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</si>
  <si>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</si>
  <si>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</si>
  <si>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</si>
  <si>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</si>
  <si>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</si>
  <si>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</si>
  <si>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</si>
  <si>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</si>
  <si>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</si>
  <si>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</si>
  <si>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</si>
  <si>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</si>
  <si>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</si>
  <si>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</si>
  <si>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</si>
  <si>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</si>
  <si>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</si>
  <si>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</si>
  <si>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</si>
  <si>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</si>
  <si>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</si>
  <si>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</si>
  <si>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</si>
  <si>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</si>
  <si>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</si>
  <si>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</si>
  <si>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</si>
  <si>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</si>
  <si>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</si>
  <si>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</si>
  <si>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</si>
  <si>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</si>
  <si>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</si>
  <si>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</si>
  <si>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</si>
  <si>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</si>
  <si>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</si>
  <si>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</si>
  <si>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</si>
  <si>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</si>
  <si>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</si>
  <si>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</si>
  <si>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</si>
  <si>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</si>
  <si>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</si>
  <si>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</si>
  <si>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</si>
  <si>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</si>
  <si>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</si>
  <si>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</si>
  <si>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</si>
  <si>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</si>
  <si>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</si>
  <si>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</si>
  <si>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</si>
  <si>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</si>
  <si>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</si>
  <si>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</si>
  <si>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</si>
  <si>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</si>
  <si>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</si>
  <si>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</si>
  <si>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</si>
  <si>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</si>
  <si>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</si>
  <si>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22.04.2019</t>
  </si>
  <si>
    <t>RERA CA</t>
  </si>
  <si>
    <t>UTILITY AREA</t>
  </si>
  <si>
    <t>TACA</t>
  </si>
  <si>
    <t>ACA</t>
  </si>
  <si>
    <t>IGR-28.12.23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</si>
</sst>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46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BDE77-A2BC-41C8-8CAE-1C3E893A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B3C055-BCC7-4EDE-96BB-86D0ACAF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0A348-4FCB-4CC7-8A9C-8673C41FE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183383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18D6E-FB02-4BD0-94E5-695B941C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52183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CC00F-63B9-42A4-BB41-5811E57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47A5B-82EB-4761-813F-8EF97718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38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6AF95-3310-46BF-B950-6DA793938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N18" sqref="N1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7" sqref="M16:M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17000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639</v>
      </c>
      <c r="D18" s="26"/>
      <c r="F18" s="19"/>
    </row>
    <row r="19" spans="1:6" x14ac:dyDescent="0.25">
      <c r="A19" s="16" t="s">
        <v>73</v>
      </c>
      <c r="B19" s="6"/>
      <c r="C19" s="32">
        <f>C18*C16</f>
        <v>10863000</v>
      </c>
      <c r="D19" s="33"/>
      <c r="E19" s="70"/>
      <c r="F19" s="34"/>
    </row>
    <row r="20" spans="1:6" x14ac:dyDescent="0.25">
      <c r="A20" s="16" t="s">
        <v>24</v>
      </c>
      <c r="C20" s="35">
        <f>C19*90%</f>
        <v>9776700</v>
      </c>
      <c r="D20" s="32"/>
      <c r="F20" s="19"/>
    </row>
    <row r="21" spans="1:6" x14ac:dyDescent="0.25">
      <c r="A21" s="16" t="s">
        <v>25</v>
      </c>
      <c r="C21" s="35">
        <f>C19*80%</f>
        <v>8690400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1597500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22631.25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640</v>
      </c>
      <c r="C2" s="4">
        <f t="shared" ref="C2:C16" si="1">B2*1.2</f>
        <v>768</v>
      </c>
      <c r="D2" s="4">
        <f t="shared" ref="D2:D16" si="2">C2*1.2</f>
        <v>921.59999999999991</v>
      </c>
      <c r="E2" s="5">
        <f t="shared" ref="E2:E16" si="3">R2</f>
        <v>11500000</v>
      </c>
      <c r="F2" s="77">
        <f t="shared" ref="F2:F15" si="4">ROUND((E2/B2),0)</f>
        <v>17969</v>
      </c>
      <c r="G2" s="77">
        <f t="shared" ref="G2:G15" si="5">ROUND((E2/C2),0)</f>
        <v>14974</v>
      </c>
      <c r="H2" s="77">
        <f t="shared" ref="H2:H15" si="6">ROUND((E2/D2),0)</f>
        <v>12478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640</v>
      </c>
      <c r="R2" s="78">
        <v>11500000</v>
      </c>
      <c r="S2" s="2"/>
    </row>
    <row r="3" spans="1:19" x14ac:dyDescent="0.25">
      <c r="A3" s="4">
        <v>2</v>
      </c>
      <c r="B3" s="4">
        <f t="shared" si="0"/>
        <v>545</v>
      </c>
      <c r="C3" s="4">
        <f t="shared" si="1"/>
        <v>654</v>
      </c>
      <c r="D3" s="4">
        <f t="shared" si="2"/>
        <v>784.8</v>
      </c>
      <c r="E3" s="5">
        <f t="shared" si="3"/>
        <v>8800000</v>
      </c>
      <c r="F3" s="4">
        <f t="shared" si="4"/>
        <v>16147</v>
      </c>
      <c r="G3" s="4">
        <f t="shared" si="5"/>
        <v>13456</v>
      </c>
      <c r="H3" s="4">
        <f t="shared" si="6"/>
        <v>11213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545</v>
      </c>
      <c r="R3" s="2">
        <v>8800000</v>
      </c>
      <c r="S3" s="2"/>
    </row>
    <row r="4" spans="1:19" x14ac:dyDescent="0.25">
      <c r="A4" s="4">
        <v>3</v>
      </c>
      <c r="B4" s="4">
        <f t="shared" si="0"/>
        <v>646</v>
      </c>
      <c r="C4" s="4">
        <f t="shared" si="1"/>
        <v>775.19999999999993</v>
      </c>
      <c r="D4" s="4">
        <f t="shared" si="2"/>
        <v>930.2399999999999</v>
      </c>
      <c r="E4" s="5">
        <f t="shared" si="3"/>
        <v>10800000</v>
      </c>
      <c r="F4" s="77">
        <f t="shared" si="4"/>
        <v>16718</v>
      </c>
      <c r="G4" s="77">
        <f t="shared" si="5"/>
        <v>13932</v>
      </c>
      <c r="H4" s="77">
        <f t="shared" si="6"/>
        <v>11610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646</v>
      </c>
      <c r="R4" s="78">
        <v>10800000</v>
      </c>
      <c r="S4" s="2"/>
    </row>
    <row r="5" spans="1:19" x14ac:dyDescent="0.25">
      <c r="A5" s="4">
        <v>4</v>
      </c>
      <c r="B5" s="4">
        <f t="shared" si="0"/>
        <v>639</v>
      </c>
      <c r="C5" s="4">
        <f t="shared" si="1"/>
        <v>766.8</v>
      </c>
      <c r="D5" s="4">
        <f t="shared" si="2"/>
        <v>920.16</v>
      </c>
      <c r="E5" s="5">
        <f t="shared" si="3"/>
        <v>11100000</v>
      </c>
      <c r="F5" s="77">
        <f t="shared" si="4"/>
        <v>17371</v>
      </c>
      <c r="G5" s="77">
        <f t="shared" si="5"/>
        <v>14476</v>
      </c>
      <c r="H5" s="77">
        <f t="shared" si="6"/>
        <v>12063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639</v>
      </c>
      <c r="R5" s="78">
        <v>11100000</v>
      </c>
      <c r="S5" s="2"/>
    </row>
    <row r="6" spans="1:19" x14ac:dyDescent="0.25">
      <c r="A6" s="4">
        <v>5</v>
      </c>
      <c r="B6" s="4">
        <f t="shared" si="0"/>
        <v>545</v>
      </c>
      <c r="C6" s="4">
        <f t="shared" si="1"/>
        <v>654</v>
      </c>
      <c r="D6" s="4">
        <f t="shared" si="2"/>
        <v>784.8</v>
      </c>
      <c r="E6" s="5">
        <f t="shared" si="3"/>
        <v>10300000</v>
      </c>
      <c r="F6" s="77">
        <f t="shared" si="4"/>
        <v>18899</v>
      </c>
      <c r="G6" s="77">
        <f t="shared" si="5"/>
        <v>15749</v>
      </c>
      <c r="H6" s="77">
        <f t="shared" si="6"/>
        <v>13124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545</v>
      </c>
      <c r="R6" s="78">
        <v>10300000</v>
      </c>
      <c r="S6" s="2"/>
    </row>
    <row r="7" spans="1:19" x14ac:dyDescent="0.25">
      <c r="A7" s="4">
        <v>6</v>
      </c>
      <c r="B7" s="4">
        <f t="shared" si="0"/>
        <v>545</v>
      </c>
      <c r="C7" s="4">
        <f t="shared" si="1"/>
        <v>654</v>
      </c>
      <c r="D7" s="4">
        <f t="shared" si="2"/>
        <v>784.8</v>
      </c>
      <c r="E7" s="5">
        <f t="shared" si="3"/>
        <v>10000000</v>
      </c>
      <c r="F7" s="4">
        <f t="shared" si="4"/>
        <v>18349</v>
      </c>
      <c r="G7" s="4">
        <f t="shared" si="5"/>
        <v>15291</v>
      </c>
      <c r="H7" s="4">
        <f t="shared" si="6"/>
        <v>12742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545</v>
      </c>
      <c r="R7" s="2">
        <v>10000000</v>
      </c>
      <c r="S7" s="2"/>
    </row>
    <row r="8" spans="1:19" x14ac:dyDescent="0.25">
      <c r="A8" s="4">
        <v>7</v>
      </c>
      <c r="B8" s="4">
        <f t="shared" si="0"/>
        <v>639</v>
      </c>
      <c r="C8" s="4">
        <f t="shared" si="1"/>
        <v>766.8</v>
      </c>
      <c r="D8" s="4">
        <f t="shared" si="2"/>
        <v>920.16</v>
      </c>
      <c r="E8" s="5">
        <f t="shared" si="3"/>
        <v>10400000</v>
      </c>
      <c r="F8" s="77">
        <f t="shared" si="4"/>
        <v>16275</v>
      </c>
      <c r="G8" s="77">
        <f t="shared" si="5"/>
        <v>13563</v>
      </c>
      <c r="H8" s="77">
        <f t="shared" si="6"/>
        <v>11302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639</v>
      </c>
      <c r="R8" s="78">
        <v>10400000</v>
      </c>
      <c r="S8" s="78" t="s">
        <v>88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84</v>
      </c>
      <c r="G26" s="57">
        <v>595</v>
      </c>
      <c r="I26" s="10">
        <f>G26/10.764</f>
        <v>55.276848755109626</v>
      </c>
    </row>
    <row r="27" spans="1:19" s="10" customFormat="1" x14ac:dyDescent="0.25">
      <c r="F27" s="57" t="s">
        <v>85</v>
      </c>
      <c r="G27" s="57">
        <v>44</v>
      </c>
    </row>
    <row r="28" spans="1:19" s="10" customFormat="1" x14ac:dyDescent="0.25">
      <c r="C28" s="72" t="s">
        <v>74</v>
      </c>
      <c r="D28" s="72" t="s">
        <v>83</v>
      </c>
      <c r="F28" s="57" t="s">
        <v>86</v>
      </c>
      <c r="G28" s="57">
        <f>SUM(G26:G27)</f>
        <v>639</v>
      </c>
    </row>
    <row r="29" spans="1:19" s="10" customFormat="1" x14ac:dyDescent="0.25">
      <c r="C29" s="72" t="s">
        <v>1</v>
      </c>
      <c r="D29" s="72">
        <v>8037000</v>
      </c>
      <c r="F29" s="57" t="s">
        <v>71</v>
      </c>
      <c r="G29" s="57">
        <v>703</v>
      </c>
      <c r="H29" s="10">
        <f>G29/G28</f>
        <v>1.1001564945226916</v>
      </c>
    </row>
    <row r="30" spans="1:19" s="10" customFormat="1" x14ac:dyDescent="0.25">
      <c r="F30" s="57" t="s">
        <v>72</v>
      </c>
      <c r="G30" s="57">
        <v>17000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10863000</v>
      </c>
      <c r="H31" s="10">
        <f>G31/D29</f>
        <v>1.3516237402015678</v>
      </c>
    </row>
    <row r="32" spans="1:19" s="10" customFormat="1" x14ac:dyDescent="0.25">
      <c r="C32" s="75"/>
      <c r="D32" s="75"/>
      <c r="F32" s="75" t="s">
        <v>24</v>
      </c>
      <c r="G32" s="75">
        <f>G31*90%</f>
        <v>9776700</v>
      </c>
    </row>
    <row r="33" spans="3:7" s="10" customFormat="1" x14ac:dyDescent="0.25">
      <c r="C33" s="75"/>
      <c r="D33" s="75"/>
      <c r="F33" s="75" t="s">
        <v>25</v>
      </c>
      <c r="G33" s="75">
        <f>G31*80%</f>
        <v>8690400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2024-03-27T06:36:23Z</dcterms:modified>
</cp:coreProperties>
</file>