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Housing Finance Branch Thane\Jyotiba Sadashiv Borate\"/>
    </mc:Choice>
  </mc:AlternateContent>
  <xr:revisionPtr revIDLastSave="0" documentId="13_ncr:1_{BDF2D0C4-D297-4CA8-BF44-FF4F681F09C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" i="4" l="1"/>
  <c r="P11" i="4"/>
  <c r="J11" i="4"/>
  <c r="I11" i="4"/>
  <c r="P10" i="4"/>
  <c r="J10" i="4"/>
  <c r="I10" i="4"/>
  <c r="P9" i="4"/>
  <c r="J9" i="4"/>
  <c r="I9" i="4"/>
  <c r="P8" i="4"/>
  <c r="J8" i="4"/>
  <c r="I8" i="4"/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B8" i="4"/>
  <c r="C8" i="4" s="1"/>
  <c r="D8" i="4" s="1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0" i="4" l="1"/>
  <c r="G10" i="4"/>
  <c r="G11" i="4"/>
  <c r="F11" i="4"/>
  <c r="H11" i="4"/>
  <c r="H8" i="4"/>
  <c r="G8" i="4"/>
  <c r="F8" i="4"/>
  <c r="F9" i="4"/>
  <c r="G9" i="4"/>
  <c r="H9" i="4"/>
  <c r="H4" i="4"/>
  <c r="G7" i="4"/>
  <c r="F6" i="4"/>
  <c r="G3" i="4"/>
  <c r="H3" i="4"/>
  <c r="D2" i="4"/>
  <c r="H2" i="4" s="1"/>
  <c r="G2" i="4"/>
  <c r="D6" i="4"/>
  <c r="G6" i="4"/>
  <c r="F13" i="4"/>
  <c r="D10" i="4"/>
  <c r="H10" i="4" s="1"/>
  <c r="F2" i="4"/>
  <c r="D14" i="4"/>
  <c r="G14" i="4"/>
  <c r="F4" i="4"/>
  <c r="H6" i="4"/>
  <c r="F12" i="4"/>
  <c r="G13" i="4"/>
  <c r="H14" i="4"/>
  <c r="H7" i="4"/>
  <c r="H15" i="4"/>
  <c r="H16" i="4"/>
  <c r="F3" i="4"/>
  <c r="G4" i="4"/>
  <c r="G12" i="4"/>
  <c r="H13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<sst xmlns="http://schemas.openxmlformats.org/spreadsheetml/2006/main" count="132" uniqueCount="90">
  <si>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</si>
  <si>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</si>
  <si>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</si>
  <si>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</si>
  <si>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</si>
  <si>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</si>
  <si>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</si>
  <si>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</si>
  <si>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</si>
  <si>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</si>
  <si>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</si>
  <si>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</si>
  <si>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</si>
  <si>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</si>
  <si>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</si>
  <si>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</si>
  <si>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</si>
  <si>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</si>
  <si>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</si>
  <si>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</si>
  <si>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</si>
  <si>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</si>
  <si>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</si>
  <si>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</si>
  <si>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</si>
  <si>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</si>
  <si>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</si>
  <si>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</si>
  <si>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</si>
  <si>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</si>
  <si>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</si>
  <si>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</si>
  <si>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</si>
  <si>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</si>
  <si>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</si>
  <si>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</si>
  <si>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</si>
  <si>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</si>
  <si>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</si>
  <si>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</si>
  <si>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</si>
  <si>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</si>
  <si>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</si>
  <si>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</si>
  <si>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</si>
  <si>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</si>
  <si>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</si>
  <si>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</si>
  <si>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</si>
  <si>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</si>
  <si>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</si>
  <si>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</si>
  <si>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</si>
  <si>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</si>
  <si>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</si>
  <si>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</si>
  <si>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</si>
  <si>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</si>
  <si>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</si>
  <si>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</si>
  <si>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</si>
  <si>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</si>
  <si>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</si>
  <si>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</si>
  <si>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</si>
  <si>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</si>
  <si>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</si>
  <si>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</si>
  <si>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</si>
  <si>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</si>
  <si>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</si>
  <si>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</si>
  <si>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</si>
  <si>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</si>
  <si>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</si>
  <si>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</si>
  <si>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</si>
  <si>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</si>
  <si>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</si>
  <si>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</si>
  <si>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</si>
  <si>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</si>
  <si>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</si>
  <si>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</si>
  <si>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28.08.2012</t>
  </si>
  <si>
    <t>MCA</t>
  </si>
  <si>
    <t>IGR-12.03.24</t>
  </si>
  <si>
    <t>IGR-23.06.23</t>
  </si>
  <si>
    <t>IGR-03.04.23</t>
  </si>
  <si>
    <t>IGR-25.01.23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</si>
</sst>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48</xdr:row>
      <xdr:rowOff>67923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2E6E6-32E6-4C8D-868D-D005EDB50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45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27477-0C2C-457F-BFB3-9402E641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3495AC-B31A-4917-AAD9-E5E94EFA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ABC830-FF46-455B-98A1-71F790187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48</xdr:row>
      <xdr:rowOff>48861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6AEEF4-B601-49C1-B84D-B4F79A61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D90AD0-95DF-4B41-AD1D-3D8EDC70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A2871D-0176-4211-8A8E-7BBDCBBB5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58561-DAD0-4283-B8EA-F57E3742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026261-BF95-4054-9A29-0F9733D47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4AFB13-B4BC-4AE1-969E-7A646D2A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305039.39499999996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334439.39499999996</v>
      </c>
      <c r="D9" s="63" t="s">
        <v>62</v>
      </c>
      <c r="E9" s="64">
        <f>C9/10.764</f>
        <v>31070.177907840949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23700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21200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55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7.5</v>
      </c>
      <c r="D10" s="26"/>
      <c r="F10" s="19"/>
    </row>
    <row r="11" spans="1:6" x14ac:dyDescent="0.25">
      <c r="A11" s="16"/>
      <c r="B11" s="27"/>
      <c r="C11" s="28">
        <f>C10%</f>
        <v>7.4999999999999997E-2</v>
      </c>
      <c r="D11" s="28"/>
      <c r="F11" s="19"/>
    </row>
    <row r="12" spans="1:6" x14ac:dyDescent="0.25">
      <c r="A12" s="16" t="s">
        <v>21</v>
      </c>
      <c r="B12" s="20"/>
      <c r="C12" s="21">
        <f>C6*C11</f>
        <v>187.5</v>
      </c>
      <c r="D12" s="24"/>
      <c r="F12" s="19"/>
    </row>
    <row r="13" spans="1:6" x14ac:dyDescent="0.25">
      <c r="A13" s="16" t="s">
        <v>22</v>
      </c>
      <c r="B13" s="20"/>
      <c r="C13" s="21">
        <f>C6-C12</f>
        <v>2312.5</v>
      </c>
      <c r="D13" s="24"/>
      <c r="F13" s="19"/>
    </row>
    <row r="14" spans="1:6" x14ac:dyDescent="0.25">
      <c r="A14" s="16" t="s">
        <v>15</v>
      </c>
      <c r="B14" s="20"/>
      <c r="C14" s="21">
        <f>C5</f>
        <v>21200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C13+C14</f>
        <v>23512.5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782</v>
      </c>
      <c r="D18" s="26"/>
      <c r="F18" s="19"/>
    </row>
    <row r="19" spans="1:6" x14ac:dyDescent="0.25">
      <c r="A19" s="16" t="s">
        <v>73</v>
      </c>
      <c r="B19" s="6"/>
      <c r="C19" s="32">
        <f>C18*C16</f>
        <v>18386775</v>
      </c>
      <c r="D19" s="33"/>
      <c r="E19" s="70"/>
      <c r="F19" s="34"/>
    </row>
    <row r="20" spans="1:6" x14ac:dyDescent="0.25">
      <c r="A20" s="16" t="s">
        <v>24</v>
      </c>
      <c r="C20" s="35">
        <f>C19*90%</f>
        <v>16548097.5</v>
      </c>
      <c r="D20" s="32"/>
      <c r="F20" s="19"/>
    </row>
    <row r="21" spans="1:6" x14ac:dyDescent="0.25">
      <c r="A21" s="16" t="s">
        <v>25</v>
      </c>
      <c r="C21" s="35">
        <f>C19*80%</f>
        <v>14709420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1955000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38305.78125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8" sqref="F8:S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952</v>
      </c>
      <c r="C2" s="4">
        <f t="shared" ref="C2:C16" si="1">B2*1.2</f>
        <v>1142.3999999999999</v>
      </c>
      <c r="D2" s="4">
        <f t="shared" ref="D2:D16" si="2">C2*1.2</f>
        <v>1370.8799999999999</v>
      </c>
      <c r="E2" s="5">
        <f t="shared" ref="E2:E16" si="3">R2</f>
        <v>22000000</v>
      </c>
      <c r="F2" s="78">
        <f t="shared" ref="F2:F15" si="4">ROUND((E2/B2),0)</f>
        <v>23109</v>
      </c>
      <c r="G2" s="78">
        <f t="shared" ref="G2:G15" si="5">ROUND((E2/C2),0)</f>
        <v>19258</v>
      </c>
      <c r="H2" s="78">
        <f t="shared" ref="H2:H15" si="6">ROUND((E2/D2),0)</f>
        <v>16048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1" si="9">O2/1.2</f>
        <v>0</v>
      </c>
      <c r="Q2" s="7">
        <v>952</v>
      </c>
      <c r="R2" s="79">
        <v>22000000</v>
      </c>
      <c r="S2" s="2"/>
    </row>
    <row r="3" spans="1:19" x14ac:dyDescent="0.25">
      <c r="A3" s="4">
        <v>2</v>
      </c>
      <c r="B3" s="4">
        <f t="shared" si="0"/>
        <v>1050</v>
      </c>
      <c r="C3" s="4">
        <f t="shared" si="1"/>
        <v>1260</v>
      </c>
      <c r="D3" s="4">
        <f t="shared" si="2"/>
        <v>1512</v>
      </c>
      <c r="E3" s="5">
        <f t="shared" si="3"/>
        <v>24700000</v>
      </c>
      <c r="F3" s="78">
        <f t="shared" si="4"/>
        <v>23524</v>
      </c>
      <c r="G3" s="78">
        <f t="shared" si="5"/>
        <v>19603</v>
      </c>
      <c r="H3" s="78">
        <f t="shared" si="6"/>
        <v>16336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1050</v>
      </c>
      <c r="R3" s="79">
        <v>24700000</v>
      </c>
      <c r="S3" s="2"/>
    </row>
    <row r="4" spans="1:19" x14ac:dyDescent="0.25">
      <c r="A4" s="4">
        <v>3</v>
      </c>
      <c r="B4" s="4">
        <f t="shared" si="0"/>
        <v>952</v>
      </c>
      <c r="C4" s="4">
        <f t="shared" si="1"/>
        <v>1142.3999999999999</v>
      </c>
      <c r="D4" s="4">
        <f t="shared" si="2"/>
        <v>1370.8799999999999</v>
      </c>
      <c r="E4" s="5">
        <f t="shared" si="3"/>
        <v>24000000</v>
      </c>
      <c r="F4" s="4">
        <f t="shared" si="4"/>
        <v>25210</v>
      </c>
      <c r="G4" s="4">
        <f t="shared" si="5"/>
        <v>21008</v>
      </c>
      <c r="H4" s="4">
        <f t="shared" si="6"/>
        <v>17507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952</v>
      </c>
      <c r="R4" s="2">
        <v>24000000</v>
      </c>
      <c r="S4" s="2"/>
    </row>
    <row r="5" spans="1:19" x14ac:dyDescent="0.25">
      <c r="A5" s="4">
        <v>4</v>
      </c>
      <c r="B5" s="4">
        <f t="shared" si="0"/>
        <v>952</v>
      </c>
      <c r="C5" s="4">
        <f t="shared" si="1"/>
        <v>1142.3999999999999</v>
      </c>
      <c r="D5" s="4">
        <f t="shared" si="2"/>
        <v>1370.8799999999999</v>
      </c>
      <c r="E5" s="5">
        <f t="shared" si="3"/>
        <v>24200000</v>
      </c>
      <c r="F5" s="4">
        <f t="shared" si="4"/>
        <v>25420</v>
      </c>
      <c r="G5" s="4">
        <f t="shared" si="5"/>
        <v>21183</v>
      </c>
      <c r="H5" s="4">
        <f t="shared" si="6"/>
        <v>17653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952</v>
      </c>
      <c r="R5" s="2">
        <v>24200000</v>
      </c>
      <c r="S5" s="2"/>
    </row>
    <row r="6" spans="1:19" x14ac:dyDescent="0.25">
      <c r="A6" s="4">
        <v>5</v>
      </c>
      <c r="B6" s="4">
        <f t="shared" si="0"/>
        <v>902</v>
      </c>
      <c r="C6" s="4">
        <f t="shared" si="1"/>
        <v>1082.3999999999999</v>
      </c>
      <c r="D6" s="4">
        <f t="shared" si="2"/>
        <v>1298.8799999999999</v>
      </c>
      <c r="E6" s="5">
        <f t="shared" si="3"/>
        <v>24700000</v>
      </c>
      <c r="F6" s="4">
        <f t="shared" si="4"/>
        <v>27384</v>
      </c>
      <c r="G6" s="4">
        <f t="shared" si="5"/>
        <v>22820</v>
      </c>
      <c r="H6" s="4">
        <f t="shared" si="6"/>
        <v>19016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902</v>
      </c>
      <c r="R6" s="2">
        <v>24700000</v>
      </c>
      <c r="S6" s="2"/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19000000</v>
      </c>
      <c r="F7" s="4">
        <f t="shared" si="4"/>
        <v>25333</v>
      </c>
      <c r="G7" s="4">
        <f t="shared" si="5"/>
        <v>21111</v>
      </c>
      <c r="H7" s="4">
        <f t="shared" si="6"/>
        <v>17593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750</v>
      </c>
      <c r="R7" s="2">
        <v>19000000</v>
      </c>
      <c r="S7" s="2"/>
    </row>
    <row r="8" spans="1:19" x14ac:dyDescent="0.25">
      <c r="A8" s="4">
        <v>7</v>
      </c>
      <c r="B8" s="4">
        <f t="shared" si="0"/>
        <v>687</v>
      </c>
      <c r="C8" s="4">
        <f t="shared" si="1"/>
        <v>824.4</v>
      </c>
      <c r="D8" s="4">
        <f t="shared" si="2"/>
        <v>989.28</v>
      </c>
      <c r="E8" s="5">
        <f t="shared" si="3"/>
        <v>15250000</v>
      </c>
      <c r="F8" s="78">
        <f t="shared" si="4"/>
        <v>22198</v>
      </c>
      <c r="G8" s="78">
        <f t="shared" si="5"/>
        <v>18498</v>
      </c>
      <c r="H8" s="78">
        <f t="shared" si="6"/>
        <v>15415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687</v>
      </c>
      <c r="R8" s="79">
        <v>15250000</v>
      </c>
      <c r="S8" s="79" t="s">
        <v>86</v>
      </c>
    </row>
    <row r="9" spans="1:19" x14ac:dyDescent="0.25">
      <c r="A9" s="4">
        <v>8</v>
      </c>
      <c r="B9" s="4">
        <f t="shared" si="0"/>
        <v>913</v>
      </c>
      <c r="C9" s="4">
        <f t="shared" si="1"/>
        <v>1095.5999999999999</v>
      </c>
      <c r="D9" s="4">
        <f t="shared" si="2"/>
        <v>1314.7199999999998</v>
      </c>
      <c r="E9" s="5">
        <f t="shared" si="3"/>
        <v>20400000</v>
      </c>
      <c r="F9" s="78">
        <f t="shared" si="4"/>
        <v>22344</v>
      </c>
      <c r="G9" s="78">
        <f t="shared" si="5"/>
        <v>18620</v>
      </c>
      <c r="H9" s="78">
        <f t="shared" si="6"/>
        <v>15517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913</v>
      </c>
      <c r="R9" s="79">
        <v>20400000</v>
      </c>
      <c r="S9" s="79" t="s">
        <v>87</v>
      </c>
    </row>
    <row r="10" spans="1:19" x14ac:dyDescent="0.25">
      <c r="A10" s="4">
        <v>9</v>
      </c>
      <c r="B10" s="4">
        <f t="shared" si="0"/>
        <v>526</v>
      </c>
      <c r="C10" s="4">
        <f t="shared" si="1"/>
        <v>631.19999999999993</v>
      </c>
      <c r="D10" s="4">
        <f t="shared" si="2"/>
        <v>757.43999999999994</v>
      </c>
      <c r="E10" s="5">
        <f t="shared" si="3"/>
        <v>12000000</v>
      </c>
      <c r="F10" s="78">
        <f t="shared" si="4"/>
        <v>22814</v>
      </c>
      <c r="G10" s="78">
        <f t="shared" si="5"/>
        <v>19011</v>
      </c>
      <c r="H10" s="78">
        <f t="shared" si="6"/>
        <v>15843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526</v>
      </c>
      <c r="R10" s="79">
        <v>12000000</v>
      </c>
      <c r="S10" s="79" t="s">
        <v>88</v>
      </c>
    </row>
    <row r="11" spans="1:19" x14ac:dyDescent="0.25">
      <c r="A11" s="4">
        <v>10</v>
      </c>
      <c r="B11" s="4">
        <f t="shared" si="0"/>
        <v>652</v>
      </c>
      <c r="C11" s="4">
        <f t="shared" si="1"/>
        <v>782.4</v>
      </c>
      <c r="D11" s="4">
        <f t="shared" si="2"/>
        <v>938.87999999999988</v>
      </c>
      <c r="E11" s="5">
        <f t="shared" si="3"/>
        <v>14400000</v>
      </c>
      <c r="F11" s="4">
        <f t="shared" si="4"/>
        <v>22086</v>
      </c>
      <c r="G11" s="4">
        <f t="shared" si="5"/>
        <v>18405</v>
      </c>
      <c r="H11" s="4">
        <f t="shared" si="6"/>
        <v>15337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v>652</v>
      </c>
      <c r="R11" s="2">
        <v>14400000</v>
      </c>
      <c r="S11" s="2" t="s">
        <v>89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0">O12/1.2</f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v>986</v>
      </c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782</v>
      </c>
    </row>
    <row r="29" spans="1:19" s="10" customFormat="1" x14ac:dyDescent="0.25">
      <c r="C29" s="72" t="s">
        <v>1</v>
      </c>
      <c r="D29" s="72">
        <v>4048000</v>
      </c>
      <c r="F29" s="57" t="s">
        <v>71</v>
      </c>
      <c r="G29" s="57">
        <v>938</v>
      </c>
      <c r="H29" s="10">
        <f>G29/G28</f>
        <v>1.1994884910485935</v>
      </c>
    </row>
    <row r="30" spans="1:19" s="10" customFormat="1" x14ac:dyDescent="0.25">
      <c r="F30" s="57" t="s">
        <v>72</v>
      </c>
      <c r="G30" s="57">
        <v>23500</v>
      </c>
    </row>
    <row r="31" spans="1:19" s="10" customFormat="1" x14ac:dyDescent="0.25">
      <c r="C31" s="75"/>
      <c r="D31" s="75"/>
      <c r="F31" s="75" t="s">
        <v>73</v>
      </c>
      <c r="G31" s="75">
        <f>G28*G30</f>
        <v>18377000</v>
      </c>
      <c r="H31" s="10">
        <f>G31/D29</f>
        <v>4.5397727272727275</v>
      </c>
    </row>
    <row r="32" spans="1:19" s="10" customFormat="1" x14ac:dyDescent="0.25">
      <c r="C32" s="75"/>
      <c r="D32" s="75"/>
      <c r="F32" s="75" t="s">
        <v>24</v>
      </c>
      <c r="G32" s="75">
        <f>G31*90%</f>
        <v>16539300</v>
      </c>
    </row>
    <row r="33" spans="3:7" s="10" customFormat="1" x14ac:dyDescent="0.25">
      <c r="C33" s="75"/>
      <c r="D33" s="75"/>
      <c r="F33" s="75" t="s">
        <v>25</v>
      </c>
      <c r="G33" s="75">
        <f>G31*80%</f>
        <v>14701600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2024-03-23T07:45:27Z</dcterms:modified>
</cp:coreProperties>
</file>