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port Drafting\SBI\Shinde Palae\Anand Waghmare\"/>
    </mc:Choice>
  </mc:AlternateContent>
  <bookViews>
    <workbookView xWindow="0" yWindow="0" windowWidth="15345" windowHeight="4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B5" i="4" s="1"/>
  <c r="C5" i="4" s="1"/>
  <c r="D5" i="4" s="1"/>
  <c r="P5" i="4"/>
  <c r="J5" i="4"/>
  <c r="I5" i="4"/>
  <c r="E5" i="4"/>
  <c r="A5" i="4"/>
  <c r="H5" i="4" l="1"/>
  <c r="G5" i="4"/>
  <c r="F5" i="4"/>
  <c r="J19" i="4" l="1"/>
  <c r="I19" i="4"/>
  <c r="E19" i="4"/>
  <c r="B19" i="4"/>
  <c r="C19" i="4" s="1"/>
  <c r="D19" i="4" s="1"/>
  <c r="A19" i="4"/>
  <c r="P10" i="13"/>
  <c r="P8" i="13"/>
  <c r="Q6" i="4"/>
  <c r="J6" i="4"/>
  <c r="I6" i="4"/>
  <c r="E6" i="4"/>
  <c r="G6" i="4" s="1"/>
  <c r="B6" i="4"/>
  <c r="C6" i="4" s="1"/>
  <c r="D6" i="4" s="1"/>
  <c r="H6" i="4" s="1"/>
  <c r="A6" i="4"/>
  <c r="H25" i="23"/>
  <c r="I20" i="23"/>
  <c r="H19" i="4" l="1"/>
  <c r="G19" i="4"/>
  <c r="F19" i="4"/>
  <c r="F6" i="4"/>
  <c r="Q16" i="4"/>
  <c r="Q14" i="4"/>
  <c r="Q11" i="4"/>
  <c r="Q9" i="4"/>
  <c r="A29" i="23" l="1"/>
  <c r="C29" i="23"/>
  <c r="B28" i="23" l="1"/>
  <c r="C18" i="25" l="1"/>
  <c r="C14" i="25"/>
  <c r="C15" i="25" s="1"/>
  <c r="D8" i="25"/>
  <c r="C5" i="25"/>
  <c r="C7" i="25" s="1"/>
  <c r="D9" i="25" l="1"/>
  <c r="C10" i="25" s="1"/>
  <c r="E10" i="25" s="1"/>
  <c r="C17" i="25" s="1"/>
  <c r="E5" i="25"/>
  <c r="B27" i="23" l="1"/>
  <c r="B29" i="23" s="1"/>
  <c r="N8" i="24" l="1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9" i="4"/>
  <c r="H13" i="4"/>
  <c r="H8" i="4"/>
  <c r="H12" i="4"/>
  <c r="H3" i="4"/>
  <c r="H7" i="4"/>
  <c r="H10" i="4"/>
  <c r="H14" i="4"/>
  <c r="F2" i="4"/>
  <c r="F3" i="4"/>
  <c r="F4" i="4"/>
  <c r="F7" i="4"/>
  <c r="F8" i="4"/>
  <c r="F9" i="4"/>
  <c r="F10" i="4"/>
  <c r="F11" i="4"/>
  <c r="F12" i="4"/>
  <c r="F13" i="4"/>
  <c r="F14" i="4"/>
  <c r="F15" i="4"/>
  <c r="G2" i="4"/>
  <c r="G3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H19" i="23" s="1"/>
  <c r="C20" i="23" l="1"/>
  <c r="H20" i="23"/>
  <c r="C21" i="23"/>
  <c r="C25" i="23"/>
  <c r="H21" i="23" l="1"/>
  <c r="J18" i="4"/>
  <c r="I18" i="4"/>
  <c r="E18" i="4"/>
  <c r="A18" i="4"/>
  <c r="Q17" i="4"/>
  <c r="J17" i="4"/>
  <c r="I17" i="4"/>
  <c r="E17" i="4"/>
  <c r="A17" i="4"/>
  <c r="J16" i="4"/>
  <c r="I16" i="4"/>
  <c r="E16" i="4"/>
  <c r="A16" i="4"/>
  <c r="B16" i="4" l="1"/>
  <c r="B18" i="4"/>
  <c r="B17" i="4"/>
  <c r="C18" i="4" l="1"/>
  <c r="G18" i="4" s="1"/>
  <c r="F18" i="4"/>
  <c r="C17" i="4"/>
  <c r="G17" i="4" s="1"/>
  <c r="F17" i="4"/>
  <c r="C16" i="4"/>
  <c r="G16" i="4" s="1"/>
  <c r="F16" i="4"/>
  <c r="D16" i="4" l="1"/>
  <c r="H16" i="4" s="1"/>
  <c r="D18" i="4"/>
  <c r="H18" i="4" s="1"/>
  <c r="D17" i="4"/>
  <c r="H17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<sst xmlns="http://schemas.openxmlformats.org/spreadsheetml/2006/main" count="133" uniqueCount="99">
  <si>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</si>
  <si>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</si>
  <si>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</si>
  <si>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</si>
  <si>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</si>
  <si>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</si>
  <si>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</si>
  <si>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</si>
  <si>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</si>
  <si>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</si>
  <si>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</si>
  <si>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</si>
  <si>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</si>
  <si>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</si>
  <si>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</si>
  <si>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</si>
  <si>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</si>
  <si>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</si>
  <si>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</si>
  <si>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</si>
  <si>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</si>
  <si>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</si>
  <si>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</si>
  <si>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</si>
  <si>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</si>
  <si>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</si>
  <si>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</si>
  <si>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</si>
  <si>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</si>
  <si>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</si>
  <si>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</si>
  <si>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</si>
  <si>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</si>
  <si>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</si>
  <si>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</si>
  <si>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</si>
  <si>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</si>
  <si>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</si>
  <si>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</si>
  <si>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</si>
  <si>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</si>
  <si>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</si>
  <si>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</si>
  <si>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</si>
  <si>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</si>
  <si>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</si>
  <si>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</si>
  <si>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</si>
  <si>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</si>
  <si>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</si>
  <si>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</si>
  <si>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</si>
  <si>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</si>
  <si>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</si>
  <si>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</si>
  <si>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</si>
  <si>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</si>
  <si>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</si>
  <si>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</si>
  <si>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</si>
  <si>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</si>
  <si>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</si>
  <si>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</si>
  <si>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</si>
  <si>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</si>
  <si>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</si>
  <si>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</si>
  <si>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</si>
  <si>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</si>
  <si>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</si>
  <si>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</si>
  <si>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</si>
  <si>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</si>
  <si>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</si>
  <si>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</si>
  <si>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</si>
  <si>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</si>
  <si>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</si>
  <si>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</si>
  <si>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</si>
  <si>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</si>
  <si>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</si>
  <si>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</si>
  <si>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</si>
  <si>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</si>
  <si>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</si>
  <si>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</si>
  <si>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</si>
  <si>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</si>
  <si>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</si>
  <si>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</si>
  <si>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</si>
  <si>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</si>
  <si>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</si>
  <si>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</si>
  <si>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</si>
  <si>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</si>
  <si>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extra am. added 9 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</si>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</sst>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4" fontId="2" fillId="0" borderId="8" xfId="0" applyNumberFormat="1" applyFont="1" applyBorder="1"/>
    <xf numFmtId="0" fontId="2" fillId="0" borderId="0" xfId="0" applyFont="1" applyBorder="1"/>
    <xf numFmtId="43" fontId="0" fillId="0" borderId="0" xfId="0" applyNumberFormat="1" applyFont="1" applyFill="1"/>
    <xf numFmtId="43" fontId="2" fillId="0" borderId="8" xfId="0" applyNumberFormat="1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468381</xdr:colOff>
      <xdr:row>0</xdr:row>
      <xdr:rowOff>0</xdr:rowOff>
    </xdr:from>
    <xdr:to>
      <xdr:col>11</xdr:col>
      <xdr:colOff>220732</xdr:colOff>
      <xdr:row>21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81" y="0"/>
          <a:ext cx="6494394" cy="4114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12</xdr:col>
      <xdr:colOff>0</xdr:colOff>
      <xdr:row>19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0"/>
          <a:ext cx="6457950" cy="3667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0</xdr:rowOff>
    </xdr:from>
    <xdr:to>
      <xdr:col>14</xdr:col>
      <xdr:colOff>123825</xdr:colOff>
      <xdr:row>18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0"/>
          <a:ext cx="6457950" cy="34861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0</xdr:rowOff>
    </xdr:from>
    <xdr:to>
      <xdr:col>12</xdr:col>
      <xdr:colOff>542925</xdr:colOff>
      <xdr:row>20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0"/>
          <a:ext cx="6467475" cy="38766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33035</v>
      </c>
      <c r="F2" s="75"/>
      <c r="G2" s="122" t="s">
        <v>75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31000</v>
      </c>
      <c r="D3" s="41"/>
      <c r="E3" s="41"/>
      <c r="F3" s="41"/>
      <c r="G3" s="81" t="s">
        <v>76</v>
      </c>
      <c r="H3" s="82" t="s">
        <v>77</v>
      </c>
      <c r="I3" s="83"/>
      <c r="J3" s="75"/>
      <c r="K3" s="84" t="s">
        <v>78</v>
      </c>
      <c r="L3" s="85"/>
      <c r="M3" s="75"/>
      <c r="N3" s="86" t="s">
        <v>79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76</v>
      </c>
      <c r="O4" s="94" t="s">
        <v>77</v>
      </c>
      <c r="P4" s="95"/>
      <c r="Q4" s="75"/>
      <c r="R4" s="75"/>
      <c r="S4" s="75"/>
    </row>
    <row r="5" spans="1:19" ht="15.75" thickBot="1">
      <c r="A5" s="75"/>
      <c r="B5" s="41" t="s">
        <v>80</v>
      </c>
      <c r="C5" s="56">
        <f>C3+C4</f>
        <v>31000</v>
      </c>
      <c r="D5" s="57" t="s">
        <v>61</v>
      </c>
      <c r="E5" s="58">
        <f>ROUND(C5/10.764,0)</f>
        <v>2880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81</v>
      </c>
      <c r="C6" s="52">
        <v>8000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82</v>
      </c>
      <c r="C7" s="56">
        <f>C5-C6</f>
        <v>23000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83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84</v>
      </c>
      <c r="C9" s="75"/>
      <c r="D9" s="56">
        <f>ROUND(C7*D8,0)</f>
        <v>23000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85</v>
      </c>
      <c r="C10" s="56">
        <f>C6+D9</f>
        <v>31000</v>
      </c>
      <c r="D10" s="57" t="s">
        <v>61</v>
      </c>
      <c r="E10" s="58">
        <f>ROUND(C10/10.764,0)</f>
        <v>2880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86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863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2485440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1726000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87</v>
      </c>
      <c r="L4" s="41"/>
      <c r="M4" s="41"/>
      <c r="N4" s="41" t="s">
        <v>88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89</v>
      </c>
      <c r="L23" s="41" t="s">
        <v>90</v>
      </c>
      <c r="M23" s="41"/>
      <c r="N23" s="42"/>
      <c r="O23" s="41"/>
      <c r="P23" s="41" t="s">
        <v>92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88</v>
      </c>
      <c r="O24" s="47"/>
      <c r="P24" s="41"/>
      <c r="Q24" s="41"/>
      <c r="R24" s="50" t="s">
        <v>88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74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91</v>
      </c>
      <c r="O28" s="50" t="s">
        <v>88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I12" sqref="I12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21.140625" customWidth="1"/>
    <col min="9" max="9" width="21.28515625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5200</v>
      </c>
      <c r="D3" s="21" t="s">
        <v>96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3200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5200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93</v>
      </c>
      <c r="B18" s="7"/>
      <c r="C18" s="76">
        <v>1034</v>
      </c>
      <c r="D18" s="76"/>
      <c r="E18" s="77"/>
      <c r="F18" s="78"/>
      <c r="G18" s="126"/>
      <c r="H18" s="6" t="s">
        <v>97</v>
      </c>
    </row>
    <row r="19" spans="1:9">
      <c r="A19" s="15"/>
      <c r="B19" s="6"/>
      <c r="C19" s="30">
        <f>C18*C16</f>
        <v>5376800</v>
      </c>
      <c r="D19" s="78" t="s">
        <v>68</v>
      </c>
      <c r="E19" s="30"/>
      <c r="F19" s="78"/>
      <c r="G19" s="47" t="s">
        <v>68</v>
      </c>
      <c r="H19" s="125">
        <f>C19+900000</f>
        <v>6276800</v>
      </c>
    </row>
    <row r="20" spans="1:9">
      <c r="A20" s="15"/>
      <c r="B20" s="61"/>
      <c r="C20" s="31">
        <f>C19*95%</f>
        <v>5107960</v>
      </c>
      <c r="D20" s="78" t="s">
        <v>24</v>
      </c>
      <c r="E20" s="31"/>
      <c r="F20" s="78"/>
      <c r="G20" s="47" t="s">
        <v>24</v>
      </c>
      <c r="H20" s="125">
        <f>H19*0.95</f>
        <v>5962960</v>
      </c>
      <c r="I20" s="127">
        <f>H20*9</f>
        <v>53666640</v>
      </c>
    </row>
    <row r="21" spans="1:9">
      <c r="A21" s="15"/>
      <c r="C21" s="31">
        <f>C19*70%</f>
        <v>3763759.9999999995</v>
      </c>
      <c r="D21" s="78" t="s">
        <v>25</v>
      </c>
      <c r="E21" s="31"/>
      <c r="F21" s="78"/>
      <c r="G21" s="47" t="s">
        <v>25</v>
      </c>
      <c r="H21" s="125">
        <f>H20*0.8</f>
        <v>4770368</v>
      </c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2068000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11201.666666666666</v>
      </c>
      <c r="D25" s="31"/>
      <c r="H25" s="128">
        <f>H19*0.025/12</f>
        <v>13076.666666666666</v>
      </c>
    </row>
    <row r="26" spans="1:9">
      <c r="C26" s="31"/>
      <c r="D26" s="31"/>
    </row>
    <row r="27" spans="1:9">
      <c r="A27" s="75">
        <v>61.47</v>
      </c>
      <c r="B27" s="119">
        <f>A27*10.764</f>
        <v>661.66307999999992</v>
      </c>
      <c r="C27" s="120"/>
      <c r="D27" s="31"/>
    </row>
    <row r="28" spans="1:9">
      <c r="A28">
        <v>11.41</v>
      </c>
      <c r="B28" s="119">
        <f>A28*10.764</f>
        <v>122.81724</v>
      </c>
      <c r="C28"/>
      <c r="D28"/>
    </row>
    <row r="29" spans="1:9">
      <c r="A29">
        <f>SUM(A27:A28)</f>
        <v>72.88</v>
      </c>
      <c r="B29" s="119">
        <f>SUM(B27:B28)</f>
        <v>784.48031999999989</v>
      </c>
      <c r="C29" s="121">
        <f>B29*1.1</f>
        <v>862.9283519999999</v>
      </c>
      <c r="D29"/>
    </row>
    <row r="30" spans="1:9">
      <c r="C30" s="118"/>
      <c r="D30"/>
    </row>
    <row r="31" spans="1:9">
      <c r="C31"/>
      <c r="D31"/>
    </row>
    <row r="32" spans="1:9">
      <c r="D32"/>
    </row>
    <row r="33" spans="1:4">
      <c r="D33" s="118"/>
    </row>
    <row r="34" spans="1:4"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85" zoomScaleNormal="85" workbookViewId="0">
      <selection activeCell="N14" sqref="N1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1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1">
      <c r="A2" s="4">
        <f t="shared" ref="A2:A15" si="0">N2</f>
        <v>0</v>
      </c>
      <c r="B2" s="4">
        <f t="shared" ref="B2:B15" si="1">Q2</f>
        <v>566</v>
      </c>
      <c r="C2" s="4">
        <f t="shared" ref="C2:C15" si="2">B2*1.2</f>
        <v>679.19999999999993</v>
      </c>
      <c r="D2" s="4">
        <f t="shared" ref="D2:D15" si="3">C2*1.2</f>
        <v>815.03999999999985</v>
      </c>
      <c r="E2" s="5">
        <f t="shared" ref="E2:E15" si="4">R2</f>
        <v>3000000</v>
      </c>
      <c r="F2" s="66">
        <f t="shared" ref="F2:F15" si="5">ROUND((E2/B2),0)</f>
        <v>5300</v>
      </c>
      <c r="G2" s="66">
        <f t="shared" ref="G2:G15" si="6">ROUND((E2/C2),0)</f>
        <v>4417</v>
      </c>
      <c r="H2" s="66">
        <f t="shared" ref="H2:H15" si="7">ROUND((E2/D2),0)</f>
        <v>3681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>
        <v>0</v>
      </c>
      <c r="P2" s="75">
        <v>0</v>
      </c>
      <c r="Q2" s="75">
        <v>566</v>
      </c>
      <c r="R2" s="2">
        <v>3000000</v>
      </c>
      <c r="S2" s="2"/>
      <c r="T2" s="2"/>
      <c r="AA2" s="68"/>
    </row>
    <row r="3" spans="1:31">
      <c r="A3" s="4">
        <f t="shared" si="0"/>
        <v>0</v>
      </c>
      <c r="B3" s="4">
        <f t="shared" si="1"/>
        <v>747</v>
      </c>
      <c r="C3" s="4">
        <f t="shared" si="2"/>
        <v>896.4</v>
      </c>
      <c r="D3" s="4">
        <f t="shared" si="3"/>
        <v>1075.6799999999998</v>
      </c>
      <c r="E3" s="5">
        <f t="shared" si="4"/>
        <v>3530000</v>
      </c>
      <c r="F3" s="66">
        <f t="shared" si="5"/>
        <v>4726</v>
      </c>
      <c r="G3" s="66">
        <f t="shared" si="6"/>
        <v>3938</v>
      </c>
      <c r="H3" s="66">
        <f t="shared" si="7"/>
        <v>3282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>
        <v>0</v>
      </c>
      <c r="P3" s="75">
        <v>0</v>
      </c>
      <c r="Q3" s="75">
        <v>747</v>
      </c>
      <c r="R3" s="2">
        <v>3530000</v>
      </c>
      <c r="S3" s="2"/>
      <c r="T3" s="2"/>
      <c r="AE3" s="68"/>
    </row>
    <row r="4" spans="1:31">
      <c r="A4" s="4">
        <f t="shared" si="0"/>
        <v>0</v>
      </c>
      <c r="B4" s="4">
        <f t="shared" si="1"/>
        <v>950</v>
      </c>
      <c r="C4" s="4">
        <f t="shared" si="2"/>
        <v>1140</v>
      </c>
      <c r="D4" s="4">
        <f t="shared" si="3"/>
        <v>1368</v>
      </c>
      <c r="E4" s="5">
        <f t="shared" si="4"/>
        <v>4500000</v>
      </c>
      <c r="F4" s="66">
        <f t="shared" si="5"/>
        <v>4737</v>
      </c>
      <c r="G4" s="66">
        <f t="shared" si="6"/>
        <v>3947</v>
      </c>
      <c r="H4" s="66">
        <f t="shared" si="7"/>
        <v>3289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>
        <v>0</v>
      </c>
      <c r="P4" s="75">
        <v>0</v>
      </c>
      <c r="Q4" s="75">
        <v>950</v>
      </c>
      <c r="R4" s="2">
        <v>4500000</v>
      </c>
      <c r="S4" s="2"/>
      <c r="T4" s="2"/>
    </row>
    <row r="5" spans="1:31" s="75" customFormat="1">
      <c r="A5" s="4">
        <f t="shared" si="0"/>
        <v>0</v>
      </c>
      <c r="B5" s="4">
        <f t="shared" si="1"/>
        <v>625</v>
      </c>
      <c r="C5" s="4">
        <f t="shared" si="2"/>
        <v>750</v>
      </c>
      <c r="D5" s="4">
        <f t="shared" si="3"/>
        <v>900</v>
      </c>
      <c r="E5" s="5">
        <f t="shared" si="4"/>
        <v>4150000</v>
      </c>
      <c r="F5" s="4">
        <f t="shared" si="5"/>
        <v>6640</v>
      </c>
      <c r="G5" s="4">
        <f t="shared" si="6"/>
        <v>5533</v>
      </c>
      <c r="H5" s="4">
        <f t="shared" si="7"/>
        <v>4611</v>
      </c>
      <c r="I5" s="4">
        <f t="shared" si="8"/>
        <v>0</v>
      </c>
      <c r="J5" s="4">
        <f t="shared" si="9"/>
        <v>0</v>
      </c>
      <c r="O5" s="75">
        <v>900</v>
      </c>
      <c r="P5" s="75">
        <f t="shared" ref="P5:Q5" si="10">O5/1.2</f>
        <v>750</v>
      </c>
      <c r="Q5" s="75">
        <f t="shared" si="10"/>
        <v>625</v>
      </c>
      <c r="R5" s="2">
        <v>4150000</v>
      </c>
      <c r="S5" s="2"/>
      <c r="T5" s="2"/>
    </row>
    <row r="6" spans="1:31" s="75" customFormat="1">
      <c r="A6" s="4">
        <f t="shared" ref="A5:A6" si="11">N6</f>
        <v>0</v>
      </c>
      <c r="B6" s="4">
        <f t="shared" ref="B5:B6" si="12">Q6</f>
        <v>0</v>
      </c>
      <c r="C6" s="4">
        <f t="shared" ref="C5:C6" si="13">B6*1.2</f>
        <v>0</v>
      </c>
      <c r="D6" s="4">
        <f t="shared" ref="D5:D6" si="14">C6*1.2</f>
        <v>0</v>
      </c>
      <c r="E6" s="5">
        <f t="shared" ref="E5:E6" si="15">R6</f>
        <v>0</v>
      </c>
      <c r="F6" s="4" t="e">
        <f t="shared" ref="F5:F6" si="16">ROUND((E6/B6),0)</f>
        <v>#DIV/0!</v>
      </c>
      <c r="G6" s="4" t="e">
        <f t="shared" ref="G5:G6" si="17">ROUND((E6/C6),0)</f>
        <v>#DIV/0!</v>
      </c>
      <c r="H6" s="4" t="e">
        <f t="shared" ref="H5:H6" si="18">ROUND((E6/D6),0)</f>
        <v>#DIV/0!</v>
      </c>
      <c r="I6" s="4">
        <f t="shared" ref="I5:I6" si="19">T6</f>
        <v>0</v>
      </c>
      <c r="J6" s="4">
        <f t="shared" ref="J5:J6" si="20">U6</f>
        <v>0</v>
      </c>
      <c r="O6" s="75">
        <v>0</v>
      </c>
      <c r="P6" s="75">
        <v>0</v>
      </c>
      <c r="Q6" s="75">
        <f t="shared" ref="Q6" si="21">P6/1.2</f>
        <v>0</v>
      </c>
      <c r="R6" s="2">
        <v>0</v>
      </c>
      <c r="S6" s="2"/>
    </row>
    <row r="7" spans="1:31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>
        <v>0</v>
      </c>
      <c r="P7" s="75">
        <v>0</v>
      </c>
      <c r="Q7" s="75">
        <v>0</v>
      </c>
      <c r="R7" s="2">
        <v>0</v>
      </c>
      <c r="S7" s="2"/>
      <c r="T7" s="2"/>
    </row>
    <row r="8" spans="1:31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>
        <v>0</v>
      </c>
      <c r="P8" s="75">
        <v>0</v>
      </c>
      <c r="Q8" s="75">
        <v>0</v>
      </c>
      <c r="R8" s="2">
        <v>0</v>
      </c>
      <c r="S8" s="2"/>
      <c r="T8" s="2"/>
    </row>
    <row r="9" spans="1:31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>
        <v>0</v>
      </c>
      <c r="P9" s="75">
        <v>0</v>
      </c>
      <c r="Q9" s="75">
        <f t="shared" ref="Q9" si="22">P9/1.2</f>
        <v>0</v>
      </c>
      <c r="R9" s="2">
        <v>0</v>
      </c>
      <c r="S9" s="2"/>
      <c r="T9" s="2"/>
    </row>
    <row r="10" spans="1:31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v>0</v>
      </c>
      <c r="Q10" s="75">
        <v>0</v>
      </c>
      <c r="R10" s="2">
        <v>0</v>
      </c>
      <c r="S10" s="2"/>
    </row>
    <row r="11" spans="1:31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5">
        <v>0</v>
      </c>
      <c r="P11" s="75">
        <v>0</v>
      </c>
      <c r="Q11" s="75">
        <f t="shared" ref="Q11" si="2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1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5">
        <v>0</v>
      </c>
      <c r="P12" s="75">
        <v>0</v>
      </c>
      <c r="Q12" s="75">
        <v>0</v>
      </c>
      <c r="R12" s="2">
        <v>0</v>
      </c>
      <c r="S12" s="2"/>
      <c r="V12" s="71"/>
    </row>
    <row r="13" spans="1:31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 s="75">
        <v>0</v>
      </c>
      <c r="P13" s="75">
        <v>0</v>
      </c>
      <c r="Q13" s="75">
        <v>0</v>
      </c>
      <c r="R13" s="2">
        <v>0</v>
      </c>
      <c r="S13" s="2"/>
    </row>
    <row r="14" spans="1:31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 s="75">
        <v>0</v>
      </c>
      <c r="P14" s="75">
        <v>0</v>
      </c>
      <c r="Q14" s="75">
        <f t="shared" ref="Q14" si="24">P14/1.2</f>
        <v>0</v>
      </c>
      <c r="R14" s="2">
        <v>0</v>
      </c>
      <c r="S14" s="2"/>
    </row>
    <row r="15" spans="1:31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 s="75">
        <v>0</v>
      </c>
      <c r="P15" s="75">
        <v>0</v>
      </c>
      <c r="Q15" s="75">
        <v>0</v>
      </c>
      <c r="R15" s="2">
        <v>0</v>
      </c>
      <c r="S15" s="2"/>
    </row>
    <row r="16" spans="1:31">
      <c r="A16" s="4">
        <f t="shared" ref="A16:A19" si="25">N16</f>
        <v>0</v>
      </c>
      <c r="B16" s="4">
        <f t="shared" ref="B16:B19" si="26">Q16</f>
        <v>0</v>
      </c>
      <c r="C16" s="4">
        <f t="shared" ref="C16:C19" si="27">B16*1.2</f>
        <v>0</v>
      </c>
      <c r="D16" s="4">
        <f t="shared" ref="D16:D19" si="28">C16*1.2</f>
        <v>0</v>
      </c>
      <c r="E16" s="5">
        <f t="shared" ref="E16:E19" si="29">R16</f>
        <v>0</v>
      </c>
      <c r="F16" s="4" t="e">
        <f t="shared" ref="F16:F19" si="30">ROUND((E16/B16),0)</f>
        <v>#DIV/0!</v>
      </c>
      <c r="G16" s="4" t="e">
        <f t="shared" ref="G16:G19" si="31">ROUND((E16/C16),0)</f>
        <v>#DIV/0!</v>
      </c>
      <c r="H16" s="4" t="e">
        <f t="shared" ref="H16:H19" si="32">ROUND((E16/D16),0)</f>
        <v>#DIV/0!</v>
      </c>
      <c r="I16" s="4">
        <f t="shared" ref="I16:J19" si="33">T16</f>
        <v>0</v>
      </c>
      <c r="J16" s="4">
        <f t="shared" si="33"/>
        <v>0</v>
      </c>
      <c r="O16" s="75">
        <v>0</v>
      </c>
      <c r="P16" s="75">
        <v>0</v>
      </c>
      <c r="Q16" s="75">
        <f t="shared" ref="Q16" si="34">P16/1.2</f>
        <v>0</v>
      </c>
      <c r="R16" s="2">
        <v>0</v>
      </c>
      <c r="S16" s="2"/>
    </row>
    <row r="17" spans="1:27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v>0</v>
      </c>
      <c r="Q17">
        <f t="shared" ref="Q17" si="35">P17/1.2</f>
        <v>0</v>
      </c>
      <c r="R17" s="2">
        <v>0</v>
      </c>
      <c r="S17" s="2"/>
    </row>
    <row r="18" spans="1:27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v>0</v>
      </c>
      <c r="Q18">
        <v>0</v>
      </c>
      <c r="R18" s="2">
        <v>0</v>
      </c>
      <c r="S18" s="2"/>
    </row>
    <row r="19" spans="1:27" s="75" customFormat="1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66" t="e">
        <f t="shared" si="30"/>
        <v>#DIV/0!</v>
      </c>
      <c r="G19" s="66" t="e">
        <f t="shared" si="31"/>
        <v>#DIV/0!</v>
      </c>
      <c r="H19" s="66" t="e">
        <f t="shared" si="32"/>
        <v>#DIV/0!</v>
      </c>
      <c r="I19" s="66">
        <f t="shared" si="33"/>
        <v>0</v>
      </c>
      <c r="J19" s="66">
        <f t="shared" si="33"/>
        <v>0</v>
      </c>
      <c r="K19" s="67"/>
      <c r="L19" s="67"/>
      <c r="M19" s="67"/>
      <c r="N19" s="67"/>
      <c r="O19" s="75">
        <v>0</v>
      </c>
      <c r="P19" s="75">
        <v>0</v>
      </c>
      <c r="Q19" s="75">
        <v>0</v>
      </c>
      <c r="R19" s="2">
        <v>0</v>
      </c>
      <c r="S19" s="2"/>
      <c r="T19" s="2"/>
      <c r="AA19" s="68"/>
    </row>
    <row r="20" spans="1:27" s="10" customFormat="1">
      <c r="R20" s="10" t="s">
        <v>98</v>
      </c>
    </row>
    <row r="21" spans="1:27" s="10" customFormat="1" ht="16.5">
      <c r="F21" s="69"/>
    </row>
    <row r="22" spans="1:27" s="10" customFormat="1">
      <c r="F22" s="63"/>
    </row>
    <row r="23" spans="1:27" s="10" customFormat="1" ht="16.5">
      <c r="C23" s="10" t="s">
        <v>95</v>
      </c>
      <c r="E23" s="39"/>
      <c r="F23" s="65" t="s">
        <v>66</v>
      </c>
      <c r="G23" s="65"/>
      <c r="I23" s="10">
        <f>G23*9500</f>
        <v>0</v>
      </c>
    </row>
    <row r="24" spans="1:27" s="10" customFormat="1">
      <c r="C24" s="10" t="s">
        <v>1</v>
      </c>
      <c r="F24" s="65" t="s">
        <v>69</v>
      </c>
      <c r="G24" s="65"/>
    </row>
    <row r="25" spans="1:27" s="10" customFormat="1">
      <c r="F25" s="64" t="s">
        <v>70</v>
      </c>
      <c r="G25" s="64"/>
    </row>
    <row r="26" spans="1:27" s="10" customFormat="1">
      <c r="F26" s="52"/>
      <c r="G26" s="52"/>
    </row>
    <row r="27" spans="1:27" s="10" customFormat="1">
      <c r="F27" s="52" t="s">
        <v>93</v>
      </c>
      <c r="G27" s="52"/>
    </row>
    <row r="28" spans="1:27" s="10" customFormat="1">
      <c r="F28" s="52" t="s">
        <v>73</v>
      </c>
      <c r="G28" s="52"/>
    </row>
    <row r="29" spans="1:27" s="10" customFormat="1">
      <c r="F29" s="52" t="s">
        <v>71</v>
      </c>
      <c r="G29" s="52"/>
    </row>
    <row r="30" spans="1:27" s="10" customFormat="1">
      <c r="C30" s="74"/>
      <c r="D30"/>
      <c r="F30" s="65" t="s">
        <v>72</v>
      </c>
      <c r="G30" s="65"/>
    </row>
    <row r="31" spans="1:27" s="10" customFormat="1">
      <c r="C31"/>
      <c r="D31"/>
      <c r="F31" s="64" t="s">
        <v>94</v>
      </c>
      <c r="G31" s="64">
        <f>SUM(G27:G30)</f>
        <v>0</v>
      </c>
      <c r="I31" s="10" t="e">
        <f>I23/G31</f>
        <v>#DIV/0!</v>
      </c>
      <c r="Q31" s="70"/>
    </row>
    <row r="32" spans="1:27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74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7:P34"/>
  <sheetViews>
    <sheetView zoomScale="115" zoomScaleNormal="115" workbookViewId="0">
      <selection activeCell="O17" sqref="O17"/>
    </sheetView>
  </sheetViews>
  <sheetFormatPr defaultRowHeight="15"/>
  <cols>
    <col min="16" max="16" width="14.5703125" customWidth="1"/>
  </cols>
  <sheetData>
    <row r="7" spans="15:16">
      <c r="O7">
        <v>50</v>
      </c>
    </row>
    <row r="8" spans="15:16">
      <c r="O8">
        <v>100</v>
      </c>
      <c r="P8">
        <f>O7*O8</f>
        <v>5000</v>
      </c>
    </row>
    <row r="10" spans="15:16">
      <c r="P10">
        <f>P8*9000</f>
        <v>45000000</v>
      </c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0" sqref="P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2024-03-20T05:58:43Z</dcterms:modified>
</cp:coreProperties>
</file>