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90F8370-0008-4127-B50F-FD16C4F3DB9A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3" i="5" l="1"/>
  <c r="B25" i="5"/>
  <c r="B13" i="5"/>
  <c r="E40" i="5" l="1"/>
  <c r="E39" i="5"/>
  <c r="B9" i="5"/>
  <c r="J9" i="5"/>
  <c r="J4" i="5"/>
  <c r="I32" i="5" l="1"/>
  <c r="G40" i="5"/>
  <c r="M40" i="5"/>
  <c r="G39" i="5"/>
  <c r="I36" i="5"/>
  <c r="J44" i="5"/>
  <c r="K44" i="5" s="1"/>
  <c r="G44" i="5"/>
  <c r="K43" i="5"/>
  <c r="J43" i="5"/>
  <c r="G43" i="5"/>
  <c r="I33" i="5"/>
  <c r="B19" i="5" l="1"/>
  <c r="I35" i="5"/>
  <c r="I34" i="5"/>
  <c r="J42" i="5"/>
  <c r="K42" i="5" s="1"/>
  <c r="G42" i="5"/>
  <c r="J41" i="5"/>
  <c r="G41" i="5"/>
  <c r="J40" i="5"/>
  <c r="L40" i="5" s="1"/>
  <c r="J39" i="5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7" i="5"/>
  <c r="K39" i="5" l="1"/>
  <c r="B8" i="5"/>
  <c r="B14" i="5"/>
  <c r="B15" i="5" s="1"/>
  <c r="B20" i="5" s="1"/>
  <c r="K41" i="5"/>
  <c r="L41" i="5"/>
  <c r="K40" i="5"/>
  <c r="B22" i="5" l="1"/>
  <c r="B21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<sst xmlns="http://schemas.openxmlformats.org/spreadsheetml/2006/main" count="26" uniqueCount="26">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</sst>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2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0" fillId="0" borderId="2" xfId="0" applyBorder="1"/>
    <xf numFmtId="0" fontId="5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314879</xdr:colOff>
      <xdr:row>28</xdr:row>
      <xdr:rowOff>10271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35D822-708D-4D9D-986C-B1B92B3AC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72479" cy="534427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16</xdr:col>
      <xdr:colOff>581787</xdr:colOff>
      <xdr:row>39</xdr:row>
      <xdr:rowOff>1010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9F25CB-891C-4EE5-AB9E-3AC2E984A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190500"/>
          <a:ext cx="5458587" cy="724001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</xdr:row>
      <xdr:rowOff>133350</xdr:rowOff>
    </xdr:from>
    <xdr:to>
      <xdr:col>25</xdr:col>
      <xdr:colOff>410313</xdr:colOff>
      <xdr:row>42</xdr:row>
      <xdr:rowOff>96335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FCA1B2A-E303-4286-AF11-A5F157207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63200" y="323850"/>
          <a:ext cx="5287113" cy="7773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230504</xdr:colOff>
      <xdr:row>44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97D2C2-3F7F-43F8-A2D2-84F8AB3CC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41704" cy="8411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354346</xdr:colOff>
      <xdr:row>43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099409-778C-475E-989E-7B621FAF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65546" cy="8373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297103</xdr:colOff>
      <xdr:row>35</xdr:row>
      <xdr:rowOff>67615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9CCEAE-7ADE-43D7-8DAA-EEB11612C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98703" cy="67351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478188</xdr:colOff>
      <xdr:row>34</xdr:row>
      <xdr:rowOff>124746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E111DA-15BA-475A-B251-E78B520A7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89388" cy="66017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M44"/>
  <sheetViews>
    <sheetView workbookViewId="0">
      <selection activeCell="F20" sqref="F20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  <col min="12" max="12" width="10" bestFit="1" customWidth="1"/>
  </cols>
  <sheetData>
    <row r="3" spans="1:12" x14ac:dyDescent="0.25">
      <c r="A3" s="3"/>
      <c r="B3" s="3"/>
      <c r="C3" s="3"/>
      <c r="D3" s="16"/>
    </row>
    <row r="4" spans="1:12" ht="16.5" x14ac:dyDescent="0.3">
      <c r="A4" s="14"/>
      <c r="B4" s="15"/>
      <c r="C4" s="17"/>
      <c r="D4" s="17"/>
      <c r="J4">
        <f>2024-38</f>
        <v>1986</v>
      </c>
    </row>
    <row r="5" spans="1:12" ht="16.5" x14ac:dyDescent="0.3">
      <c r="A5" s="4" t="s">
        <v>4</v>
      </c>
      <c r="B5" s="4">
        <v>2024</v>
      </c>
      <c r="C5" s="4"/>
      <c r="D5" s="3"/>
      <c r="I5" s="3" t="s">
        <v>1</v>
      </c>
      <c r="J5" s="3"/>
      <c r="K5" s="3"/>
      <c r="L5" s="3"/>
    </row>
    <row r="6" spans="1:12" ht="16.5" x14ac:dyDescent="0.3">
      <c r="A6" s="4" t="s">
        <v>5</v>
      </c>
      <c r="B6" s="4">
        <v>2018</v>
      </c>
      <c r="C6" s="4"/>
      <c r="D6" s="3"/>
      <c r="I6" s="3">
        <v>2018</v>
      </c>
      <c r="J6" s="3">
        <v>2024</v>
      </c>
      <c r="K6" s="3">
        <f>J6-I6</f>
        <v>6</v>
      </c>
      <c r="L6" s="3">
        <f>K6-60</f>
        <v>-54</v>
      </c>
    </row>
    <row r="7" spans="1:12" ht="16.5" x14ac:dyDescent="0.3">
      <c r="A7" s="4" t="s">
        <v>6</v>
      </c>
      <c r="B7" s="4">
        <f>B5-B6</f>
        <v>6</v>
      </c>
      <c r="C7" s="4"/>
      <c r="D7" s="3"/>
      <c r="I7" s="3"/>
      <c r="J7" s="3"/>
      <c r="K7" s="3"/>
    </row>
    <row r="8" spans="1:12" ht="16.5" x14ac:dyDescent="0.3">
      <c r="A8" s="4"/>
      <c r="B8" s="4">
        <f>B7-60</f>
        <v>-54</v>
      </c>
      <c r="C8" s="4"/>
      <c r="D8" s="3"/>
      <c r="H8" s="12"/>
      <c r="I8" s="13" t="s">
        <v>24</v>
      </c>
      <c r="J8" s="13" t="s">
        <v>23</v>
      </c>
      <c r="K8" s="13"/>
    </row>
    <row r="9" spans="1:12" ht="16.5" x14ac:dyDescent="0.3">
      <c r="A9" s="4" t="s">
        <v>7</v>
      </c>
      <c r="B9" s="8">
        <f>518*2500</f>
        <v>1295000</v>
      </c>
      <c r="C9" s="8"/>
      <c r="D9" s="7"/>
      <c r="H9" s="12"/>
      <c r="I9" s="13">
        <v>432</v>
      </c>
      <c r="J9" s="13">
        <f>I9*1.2</f>
        <v>518.4</v>
      </c>
      <c r="K9" s="13"/>
    </row>
    <row r="10" spans="1:12" ht="16.5" x14ac:dyDescent="0.3">
      <c r="A10" s="4" t="s">
        <v>8</v>
      </c>
      <c r="B10" s="4"/>
      <c r="C10" s="4"/>
      <c r="D10" s="3"/>
      <c r="H10" s="12"/>
      <c r="I10" s="13"/>
      <c r="J10" s="13"/>
      <c r="K10" s="13"/>
    </row>
    <row r="11" spans="1:12" ht="16.5" x14ac:dyDescent="0.3">
      <c r="A11" s="4"/>
      <c r="B11" s="4"/>
      <c r="C11" s="4"/>
      <c r="D11" s="3"/>
      <c r="H11" s="12"/>
      <c r="I11" s="13"/>
      <c r="J11" s="13"/>
      <c r="K11" s="13"/>
    </row>
    <row r="12" spans="1:12" ht="16.5" x14ac:dyDescent="0.3">
      <c r="A12" s="4" t="s">
        <v>9</v>
      </c>
      <c r="B12" s="4">
        <f>100-10</f>
        <v>90</v>
      </c>
      <c r="C12" s="4"/>
      <c r="D12" s="3"/>
      <c r="I12" s="3"/>
      <c r="J12" s="3"/>
      <c r="K12" s="3"/>
    </row>
    <row r="13" spans="1:12" ht="16.5" x14ac:dyDescent="0.3">
      <c r="A13" s="4" t="s">
        <v>10</v>
      </c>
      <c r="B13" s="4">
        <f>B12*B7/60</f>
        <v>9</v>
      </c>
      <c r="C13" s="4"/>
      <c r="D13" s="3"/>
    </row>
    <row r="14" spans="1:12" ht="16.5" x14ac:dyDescent="0.3">
      <c r="A14" s="4"/>
      <c r="B14" s="9">
        <f>B13%</f>
        <v>0.09</v>
      </c>
      <c r="C14" s="9"/>
      <c r="D14" s="18"/>
    </row>
    <row r="15" spans="1:12" ht="16.5" x14ac:dyDescent="0.3">
      <c r="A15" s="4" t="s">
        <v>11</v>
      </c>
      <c r="B15" s="8">
        <f>ROUND((B9*B14),0)</f>
        <v>116550</v>
      </c>
      <c r="C15" s="8"/>
      <c r="D15" s="8"/>
    </row>
    <row r="16" spans="1:12" ht="16.5" x14ac:dyDescent="0.3">
      <c r="A16" s="4"/>
      <c r="B16" s="8"/>
      <c r="C16" s="8"/>
      <c r="D16" s="8"/>
      <c r="I16" t="s">
        <v>25</v>
      </c>
    </row>
    <row r="17" spans="1:10" ht="16.5" x14ac:dyDescent="0.3">
      <c r="A17" s="4" t="s">
        <v>2</v>
      </c>
      <c r="B17" s="8">
        <v>432</v>
      </c>
      <c r="C17" s="8"/>
      <c r="D17" s="7"/>
      <c r="I17">
        <v>398</v>
      </c>
    </row>
    <row r="18" spans="1:10" ht="16.5" x14ac:dyDescent="0.3">
      <c r="A18" s="4" t="s">
        <v>22</v>
      </c>
      <c r="B18" s="4">
        <v>4500</v>
      </c>
      <c r="C18" s="4"/>
      <c r="D18" s="3"/>
    </row>
    <row r="19" spans="1:10" ht="16.5" x14ac:dyDescent="0.3">
      <c r="A19" s="4" t="s">
        <v>12</v>
      </c>
      <c r="B19" s="8">
        <f>B18*B17</f>
        <v>1944000</v>
      </c>
      <c r="C19" s="8"/>
      <c r="D19" s="7"/>
    </row>
    <row r="20" spans="1:10" ht="16.5" x14ac:dyDescent="0.3">
      <c r="A20" s="10" t="s">
        <v>13</v>
      </c>
      <c r="B20" s="11">
        <f>B19-B15</f>
        <v>1827450</v>
      </c>
      <c r="C20" s="19"/>
      <c r="D20" s="19"/>
    </row>
    <row r="21" spans="1:10" ht="16.5" x14ac:dyDescent="0.3">
      <c r="A21" s="10" t="s">
        <v>14</v>
      </c>
      <c r="B21" s="11">
        <f>B20*0.85</f>
        <v>1553332.5</v>
      </c>
      <c r="C21" s="19"/>
      <c r="D21" s="19"/>
    </row>
    <row r="22" spans="1:10" ht="16.5" x14ac:dyDescent="0.3">
      <c r="A22" s="10" t="s">
        <v>15</v>
      </c>
      <c r="B22" s="11">
        <f>B20*0.7</f>
        <v>1279215</v>
      </c>
      <c r="C22" s="19"/>
      <c r="D22" s="19"/>
    </row>
    <row r="23" spans="1:10" ht="16.5" x14ac:dyDescent="0.3">
      <c r="A23" s="10" t="s">
        <v>16</v>
      </c>
      <c r="B23" s="11">
        <f>B20*0.025/12</f>
        <v>3807.1875</v>
      </c>
      <c r="C23" s="19"/>
      <c r="D23" s="19"/>
    </row>
    <row r="25" spans="1:10" x14ac:dyDescent="0.25">
      <c r="B25" s="1">
        <f>B20/432</f>
        <v>4230.208333333333</v>
      </c>
      <c r="J25" s="21"/>
    </row>
    <row r="26" spans="1:10" x14ac:dyDescent="0.25">
      <c r="B26" s="1"/>
    </row>
    <row r="30" spans="1:10" x14ac:dyDescent="0.25">
      <c r="E30" t="s">
        <v>17</v>
      </c>
    </row>
    <row r="31" spans="1:10" x14ac:dyDescent="0.25">
      <c r="D31" s="3" t="s">
        <v>3</v>
      </c>
      <c r="E31" s="3" t="s">
        <v>18</v>
      </c>
      <c r="F31" s="3" t="s">
        <v>0</v>
      </c>
      <c r="G31" s="3" t="s">
        <v>19</v>
      </c>
      <c r="H31" s="3" t="s">
        <v>20</v>
      </c>
      <c r="I31" s="3"/>
    </row>
    <row r="32" spans="1:10" x14ac:dyDescent="0.25">
      <c r="D32" s="3"/>
      <c r="E32" s="5">
        <v>347</v>
      </c>
      <c r="F32" s="3">
        <v>1302000</v>
      </c>
      <c r="G32" s="3">
        <f t="shared" ref="G32:G37" si="0">F32/E32</f>
        <v>3752.1613832853027</v>
      </c>
      <c r="H32" s="3" t="e">
        <f t="shared" ref="H32:H37" si="1">F32/D32</f>
        <v>#DIV/0!</v>
      </c>
      <c r="I32" s="3">
        <f>D32/E32</f>
        <v>0</v>
      </c>
    </row>
    <row r="33" spans="4:13" x14ac:dyDescent="0.25">
      <c r="D33" s="3"/>
      <c r="E33" s="5">
        <v>422</v>
      </c>
      <c r="F33" s="3">
        <v>1582000</v>
      </c>
      <c r="G33" s="3">
        <f t="shared" si="0"/>
        <v>3748.8151658767774</v>
      </c>
      <c r="H33" s="3">
        <f>G33/1.2</f>
        <v>3124.012638230648</v>
      </c>
      <c r="I33" s="3" t="e">
        <f>F33/D33</f>
        <v>#DIV/0!</v>
      </c>
    </row>
    <row r="34" spans="4:13" x14ac:dyDescent="0.25">
      <c r="D34" s="3"/>
      <c r="E34" s="5"/>
      <c r="F34" s="7"/>
      <c r="G34" s="3" t="e">
        <f t="shared" si="0"/>
        <v>#DIV/0!</v>
      </c>
      <c r="H34" s="3" t="e">
        <f t="shared" si="1"/>
        <v>#DIV/0!</v>
      </c>
      <c r="I34" s="3" t="e">
        <f>D34/E34</f>
        <v>#DIV/0!</v>
      </c>
    </row>
    <row r="35" spans="4:13" x14ac:dyDescent="0.25">
      <c r="D35" s="3"/>
      <c r="E35" s="5"/>
      <c r="F35" s="7"/>
      <c r="G35" s="6" t="e">
        <f t="shared" si="0"/>
        <v>#DIV/0!</v>
      </c>
      <c r="H35" s="6" t="e">
        <f t="shared" si="1"/>
        <v>#DIV/0!</v>
      </c>
      <c r="I35" s="3" t="e">
        <f>D35/E35</f>
        <v>#DIV/0!</v>
      </c>
    </row>
    <row r="36" spans="4:13" x14ac:dyDescent="0.25">
      <c r="D36" s="3"/>
      <c r="E36" s="6"/>
      <c r="F36" s="7"/>
      <c r="G36" s="6" t="e">
        <f t="shared" si="0"/>
        <v>#DIV/0!</v>
      </c>
      <c r="H36" s="6" t="e">
        <f t="shared" si="1"/>
        <v>#DIV/0!</v>
      </c>
      <c r="I36" s="3" t="e">
        <f>D36/E36</f>
        <v>#DIV/0!</v>
      </c>
    </row>
    <row r="37" spans="4:13" x14ac:dyDescent="0.25">
      <c r="D37" s="3"/>
      <c r="E37" s="6"/>
      <c r="F37" s="6"/>
      <c r="G37" s="6" t="e">
        <f t="shared" si="0"/>
        <v>#DIV/0!</v>
      </c>
      <c r="H37" s="6" t="e">
        <f t="shared" si="1"/>
        <v>#DIV/0!</v>
      </c>
      <c r="I37" s="3"/>
    </row>
    <row r="38" spans="4:13" x14ac:dyDescent="0.25">
      <c r="E38" t="s">
        <v>21</v>
      </c>
    </row>
    <row r="39" spans="4:13" x14ac:dyDescent="0.25">
      <c r="E39" s="3">
        <f>22.11*10.764</f>
        <v>237.99203999999997</v>
      </c>
      <c r="F39" s="2">
        <v>1400000</v>
      </c>
      <c r="G39" s="3">
        <f>F39/E39</f>
        <v>5882.5496852751885</v>
      </c>
      <c r="H39">
        <v>84000</v>
      </c>
      <c r="I39">
        <v>14000</v>
      </c>
      <c r="J39" s="3">
        <f t="shared" ref="J39:J44" si="2">I39+H39+F39</f>
        <v>1498000</v>
      </c>
      <c r="K39" s="3">
        <f>J39/E39</f>
        <v>6294.3281632444523</v>
      </c>
      <c r="L39" s="7"/>
      <c r="M39" s="3"/>
    </row>
    <row r="40" spans="4:13" x14ac:dyDescent="0.25">
      <c r="E40" s="3">
        <f>22.11*10.764</f>
        <v>237.99203999999997</v>
      </c>
      <c r="F40" s="2">
        <v>1170000</v>
      </c>
      <c r="G40" s="3">
        <f>F40/E40</f>
        <v>4916.1308084085504</v>
      </c>
      <c r="H40">
        <v>70200</v>
      </c>
      <c r="I40">
        <v>11700</v>
      </c>
      <c r="J40" s="3">
        <f t="shared" si="2"/>
        <v>1251900</v>
      </c>
      <c r="K40" s="3">
        <f t="shared" ref="K40:K44" si="3">J40/E40</f>
        <v>5260.2599649971489</v>
      </c>
      <c r="L40" s="7" t="e">
        <f>J40/D40</f>
        <v>#DIV/0!</v>
      </c>
      <c r="M40" s="3" t="e">
        <f>F40/D40</f>
        <v>#DIV/0!</v>
      </c>
    </row>
    <row r="41" spans="4:13" x14ac:dyDescent="0.25">
      <c r="D41" s="3"/>
      <c r="E41" s="3">
        <v>340</v>
      </c>
      <c r="F41" s="3">
        <v>2808000</v>
      </c>
      <c r="G41" s="3">
        <f t="shared" ref="G41:G44" si="4">F41/E41</f>
        <v>8258.823529411764</v>
      </c>
      <c r="H41" s="3">
        <v>196600</v>
      </c>
      <c r="I41" s="3">
        <v>30000</v>
      </c>
      <c r="J41" s="3">
        <f t="shared" si="2"/>
        <v>3034600</v>
      </c>
      <c r="K41" s="3">
        <f t="shared" si="3"/>
        <v>8925.2941176470595</v>
      </c>
      <c r="L41" s="3" t="e">
        <f>J41/D41</f>
        <v>#DIV/0!</v>
      </c>
      <c r="M41" s="3"/>
    </row>
    <row r="42" spans="4:13" x14ac:dyDescent="0.25">
      <c r="D42" s="3"/>
      <c r="E42" s="3"/>
      <c r="F42" s="3"/>
      <c r="G42" s="3" t="e">
        <f t="shared" si="4"/>
        <v>#DIV/0!</v>
      </c>
      <c r="H42" s="3">
        <v>726000</v>
      </c>
      <c r="I42" s="3">
        <v>30000</v>
      </c>
      <c r="J42" s="3">
        <f t="shared" si="2"/>
        <v>756000</v>
      </c>
      <c r="K42" s="3" t="e">
        <f t="shared" si="3"/>
        <v>#DIV/0!</v>
      </c>
      <c r="L42" s="3"/>
      <c r="M42" s="3"/>
    </row>
    <row r="43" spans="4:13" x14ac:dyDescent="0.25">
      <c r="G43" s="3" t="e">
        <f t="shared" si="4"/>
        <v>#DIV/0!</v>
      </c>
      <c r="H43">
        <v>1200000</v>
      </c>
      <c r="I43" s="3">
        <v>30000</v>
      </c>
      <c r="J43" s="3">
        <f t="shared" si="2"/>
        <v>1230000</v>
      </c>
      <c r="K43" s="3" t="e">
        <f t="shared" si="3"/>
        <v>#DIV/0!</v>
      </c>
    </row>
    <row r="44" spans="4:13" x14ac:dyDescent="0.25">
      <c r="G44" s="20" t="e">
        <f t="shared" si="4"/>
        <v>#DIV/0!</v>
      </c>
      <c r="H44">
        <v>900000</v>
      </c>
      <c r="I44" s="3">
        <v>30000</v>
      </c>
      <c r="J44" s="3">
        <f t="shared" si="2"/>
        <v>930000</v>
      </c>
      <c r="K44" s="3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tabSelected="1" workbookViewId="0">
      <selection activeCell="G31" sqref="G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2024-03-23T04:42:13Z</dcterms:modified>
</cp:coreProperties>
</file>