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Zaveri Bazar\Ashwini Sameer Lonkar\"/>
    </mc:Choice>
  </mc:AlternateContent>
  <xr:revisionPtr revIDLastSave="0" documentId="13_ncr:1_{F8B6FC1E-CDA4-42CF-9C53-6B980DE4960E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G29" i="4"/>
  <c r="I29" i="4"/>
  <c r="P5" i="4"/>
  <c r="P3" i="4"/>
  <c r="P2" i="4"/>
  <c r="C5" i="25" l="1"/>
  <c r="C4" i="25"/>
  <c r="C3" i="25"/>
  <c r="Q2" i="4"/>
  <c r="B2" i="4" s="1"/>
  <c r="C2" i="4" s="1"/>
  <c r="Q3" i="4"/>
  <c r="B3" i="4" s="1"/>
  <c r="C3" i="4" s="1"/>
  <c r="D3" i="4" s="1"/>
  <c r="P4" i="4"/>
  <c r="Q5" i="4"/>
  <c r="Q6" i="4"/>
  <c r="B6" i="4" s="1"/>
  <c r="C6" i="4" s="1"/>
  <c r="Q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<sst xmlns="http://schemas.openxmlformats.org/spreadsheetml/2006/main" count="133" uniqueCount="92">
  <si>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</si>
  <si>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</si>
  <si>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</si>
  <si>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</si>
  <si>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</si>
  <si>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</si>
  <si>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</si>
  <si>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</si>
  <si>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</si>
  <si>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</si>
  <si>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</si>
  <si>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</si>
  <si>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</si>
  <si>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</si>
  <si>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</si>
  <si>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</si>
  <si>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</si>
  <si>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</si>
  <si>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</si>
  <si>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</si>
  <si>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</si>
  <si>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</si>
  <si>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</si>
  <si>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</si>
  <si>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</si>
  <si>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</si>
  <si>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</si>
  <si>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</si>
  <si>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</si>
  <si>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</si>
  <si>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</si>
  <si>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</si>
  <si>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</si>
  <si>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</si>
  <si>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</si>
  <si>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</si>
  <si>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</si>
  <si>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</si>
  <si>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</si>
  <si>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</si>
  <si>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</si>
  <si>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</si>
  <si>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</si>
  <si>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</si>
  <si>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</si>
  <si>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</si>
  <si>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</si>
  <si>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</si>
  <si>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</si>
  <si>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</si>
  <si>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</si>
  <si>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</si>
  <si>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</si>
  <si>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</si>
  <si>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</si>
  <si>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</si>
  <si>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</si>
  <si>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</si>
  <si>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</si>
  <si>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</si>
  <si>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</si>
  <si>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</si>
  <si>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</si>
  <si>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</si>
  <si>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</si>
  <si>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</si>
  <si>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</si>
  <si>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</si>
  <si>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</si>
  <si>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</si>
  <si>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</si>
  <si>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</si>
  <si>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</si>
  <si>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</si>
  <si>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</si>
  <si>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</si>
  <si>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</si>
  <si>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</si>
  <si>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</si>
  <si>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</si>
  <si>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</si>
  <si>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</si>
  <si>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</si>
  <si>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</si>
  <si>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</si>
  <si>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27.10.2023</t>
  </si>
  <si>
    <t>TERRACE</t>
  </si>
  <si>
    <t>IGR-09.11.23</t>
  </si>
  <si>
    <t>IGR-23.08.23</t>
  </si>
  <si>
    <t>IGR-21.02.22</t>
  </si>
  <si>
    <t>IGR-27.01.24</t>
  </si>
  <si>
    <t>TABUA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</si>
</sst>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580867-BF2D-4A5F-BC22-01154AACE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51D591-8EA4-4402-A3C8-8E7EB2769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A062A7-A630-4B9D-B117-224899E25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87929E-0797-4E91-85C6-6F5865A61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402318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64B6EF-0CD3-4DD8-9151-8B4942CFC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51918" cy="89071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230844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388B-4A7D-4F85-8D71-8BED352AE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80444" cy="8935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15" sqref="K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256875.28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286275.28000000003</v>
      </c>
      <c r="D9" s="63" t="s">
        <v>62</v>
      </c>
      <c r="E9" s="64">
        <f>C9/10.764</f>
        <v>26595.622445187666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20</v>
      </c>
      <c r="D13" s="70">
        <f>D12-C13</f>
        <v>80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A16" sqref="A16: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33500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30800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20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40</v>
      </c>
      <c r="D8" s="26">
        <v>2004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30</v>
      </c>
      <c r="D10" s="26"/>
      <c r="F10" s="19"/>
    </row>
    <row r="11" spans="1:6" x14ac:dyDescent="0.25">
      <c r="A11" s="16"/>
      <c r="B11" s="27"/>
      <c r="C11" s="28">
        <f>C10%</f>
        <v>0.3</v>
      </c>
      <c r="D11" s="28"/>
      <c r="F11" s="19"/>
    </row>
    <row r="12" spans="1:6" x14ac:dyDescent="0.25">
      <c r="A12" s="16" t="s">
        <v>21</v>
      </c>
      <c r="B12" s="20"/>
      <c r="C12" s="21">
        <f>C6*C11</f>
        <v>810</v>
      </c>
      <c r="D12" s="24"/>
      <c r="F12" s="19"/>
    </row>
    <row r="13" spans="1:6" x14ac:dyDescent="0.25">
      <c r="A13" s="16" t="s">
        <v>22</v>
      </c>
      <c r="B13" s="20"/>
      <c r="C13" s="21">
        <f>C6-C12</f>
        <v>1890</v>
      </c>
      <c r="D13" s="24"/>
      <c r="F13" s="19"/>
    </row>
    <row r="14" spans="1:6" x14ac:dyDescent="0.25">
      <c r="A14" s="16" t="s">
        <v>15</v>
      </c>
      <c r="B14" s="20"/>
      <c r="C14" s="21">
        <f>C5</f>
        <v>30800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v>32000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BUA</v>
      </c>
      <c r="B18" s="7"/>
      <c r="C18" s="31">
        <v>455</v>
      </c>
      <c r="D18" s="26"/>
      <c r="F18" s="19"/>
    </row>
    <row r="19" spans="1:6" x14ac:dyDescent="0.25">
      <c r="A19" s="16" t="s">
        <v>74</v>
      </c>
      <c r="B19" s="6"/>
      <c r="C19" s="32">
        <f>C18*C16</f>
        <v>14560000</v>
      </c>
      <c r="D19" s="33"/>
      <c r="E19" s="70"/>
      <c r="F19" s="34"/>
    </row>
    <row r="20" spans="1:6" x14ac:dyDescent="0.25">
      <c r="A20" s="16" t="s">
        <v>24</v>
      </c>
      <c r="C20" s="35">
        <f>C19*90%</f>
        <v>13104000</v>
      </c>
      <c r="D20" s="32"/>
      <c r="F20" s="19"/>
    </row>
    <row r="21" spans="1:6" x14ac:dyDescent="0.25">
      <c r="A21" s="16" t="s">
        <v>25</v>
      </c>
      <c r="C21" s="35">
        <f>C19*80%</f>
        <v>11648000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1228500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30333.333333333332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I13" sqref="I1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180.02790000000002</v>
      </c>
      <c r="C2" s="4">
        <f t="shared" ref="C2:C16" si="1">B2*1.2</f>
        <v>216.03348000000003</v>
      </c>
      <c r="D2" s="4">
        <f t="shared" ref="D2:D16" si="2">C2*1.2</f>
        <v>259.24017600000002</v>
      </c>
      <c r="E2" s="5">
        <f t="shared" ref="E2:E16" si="3">R2</f>
        <v>7000000</v>
      </c>
      <c r="F2" s="4">
        <f t="shared" ref="F2:F15" si="4">ROUND((E2/B2),0)</f>
        <v>38883</v>
      </c>
      <c r="G2" s="77">
        <f t="shared" ref="G2:G15" si="5">ROUND((E2/C2),0)</f>
        <v>32402</v>
      </c>
      <c r="H2" s="77">
        <f t="shared" ref="H2:H15" si="6">ROUND((E2/D2),0)</f>
        <v>27002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>20.07*10.764</f>
        <v>216.03348</v>
      </c>
      <c r="Q2" s="7">
        <f t="shared" ref="Q2:Q10" si="9">P2/1.2</f>
        <v>180.02790000000002</v>
      </c>
      <c r="R2" s="78">
        <v>7000000</v>
      </c>
      <c r="S2" s="78" t="s">
        <v>87</v>
      </c>
    </row>
    <row r="3" spans="1:19" x14ac:dyDescent="0.25">
      <c r="A3" s="4">
        <v>2</v>
      </c>
      <c r="B3" s="4">
        <f t="shared" si="0"/>
        <v>458.09790000000004</v>
      </c>
      <c r="C3" s="4">
        <f t="shared" si="1"/>
        <v>549.71748000000002</v>
      </c>
      <c r="D3" s="4">
        <f t="shared" si="2"/>
        <v>659.66097600000001</v>
      </c>
      <c r="E3" s="5">
        <f t="shared" si="3"/>
        <v>13000000</v>
      </c>
      <c r="F3" s="4">
        <f t="shared" si="4"/>
        <v>28378</v>
      </c>
      <c r="G3" s="4">
        <f t="shared" si="5"/>
        <v>23649</v>
      </c>
      <c r="H3" s="4">
        <f t="shared" si="6"/>
        <v>19707</v>
      </c>
      <c r="I3" s="4">
        <f t="shared" si="7"/>
        <v>0</v>
      </c>
      <c r="J3" s="4">
        <f t="shared" si="8"/>
        <v>0</v>
      </c>
      <c r="O3">
        <v>0</v>
      </c>
      <c r="P3">
        <f>51.07*10.764</f>
        <v>549.71748000000002</v>
      </c>
      <c r="Q3">
        <f t="shared" si="9"/>
        <v>458.09790000000004</v>
      </c>
      <c r="R3" s="2">
        <v>13000000</v>
      </c>
      <c r="S3" s="2" t="s">
        <v>88</v>
      </c>
    </row>
    <row r="4" spans="1:19" x14ac:dyDescent="0.25">
      <c r="A4" s="4">
        <v>3</v>
      </c>
      <c r="B4" s="4">
        <f t="shared" si="0"/>
        <v>611</v>
      </c>
      <c r="C4" s="4">
        <f t="shared" si="1"/>
        <v>733.19999999999993</v>
      </c>
      <c r="D4" s="4">
        <f t="shared" si="2"/>
        <v>879.83999999999992</v>
      </c>
      <c r="E4" s="5">
        <f t="shared" si="3"/>
        <v>27500000</v>
      </c>
      <c r="F4" s="4">
        <f t="shared" si="4"/>
        <v>45008</v>
      </c>
      <c r="G4" s="4">
        <f t="shared" si="5"/>
        <v>37507</v>
      </c>
      <c r="H4" s="4">
        <f t="shared" si="6"/>
        <v>31256</v>
      </c>
      <c r="I4" s="4">
        <f t="shared" si="7"/>
        <v>0</v>
      </c>
      <c r="J4" s="4">
        <f t="shared" si="8"/>
        <v>0</v>
      </c>
      <c r="O4">
        <v>0</v>
      </c>
      <c r="P4">
        <f t="shared" ref="P2:P10" si="10">O4/1.2</f>
        <v>0</v>
      </c>
      <c r="Q4">
        <v>611</v>
      </c>
      <c r="R4" s="2">
        <v>27500000</v>
      </c>
      <c r="S4" s="2" t="s">
        <v>89</v>
      </c>
    </row>
    <row r="5" spans="1:19" x14ac:dyDescent="0.25">
      <c r="A5" s="4">
        <v>4</v>
      </c>
      <c r="B5" s="4">
        <f t="shared" si="0"/>
        <v>900.31889999999999</v>
      </c>
      <c r="C5" s="4">
        <f t="shared" si="1"/>
        <v>1080.3826799999999</v>
      </c>
      <c r="D5" s="4">
        <f t="shared" si="2"/>
        <v>1296.459216</v>
      </c>
      <c r="E5" s="5">
        <f t="shared" si="3"/>
        <v>25000000</v>
      </c>
      <c r="F5" s="4">
        <f t="shared" si="4"/>
        <v>27768</v>
      </c>
      <c r="G5" s="4">
        <f t="shared" si="5"/>
        <v>23140</v>
      </c>
      <c r="H5" s="4">
        <f t="shared" si="6"/>
        <v>19283</v>
      </c>
      <c r="I5" s="4">
        <f t="shared" si="7"/>
        <v>0</v>
      </c>
      <c r="J5" s="4">
        <f t="shared" si="8"/>
        <v>0</v>
      </c>
      <c r="O5">
        <v>0</v>
      </c>
      <c r="P5">
        <f>100.37*10.764</f>
        <v>1080.3826799999999</v>
      </c>
      <c r="Q5">
        <f t="shared" si="9"/>
        <v>900.31889999999999</v>
      </c>
      <c r="R5" s="2">
        <v>25000000</v>
      </c>
      <c r="S5" s="2" t="s">
        <v>90</v>
      </c>
    </row>
    <row r="6" spans="1:19" x14ac:dyDescent="0.25">
      <c r="A6" s="4">
        <v>5</v>
      </c>
      <c r="B6" s="4">
        <f t="shared" si="0"/>
        <v>354.16666666666669</v>
      </c>
      <c r="C6" s="4">
        <f t="shared" si="1"/>
        <v>425</v>
      </c>
      <c r="D6" s="4">
        <f t="shared" si="2"/>
        <v>510</v>
      </c>
      <c r="E6" s="5">
        <f t="shared" si="3"/>
        <v>16100000</v>
      </c>
      <c r="F6" s="4">
        <f t="shared" si="4"/>
        <v>45459</v>
      </c>
      <c r="G6" s="77">
        <f t="shared" si="5"/>
        <v>37882</v>
      </c>
      <c r="H6" s="77">
        <f t="shared" si="6"/>
        <v>31569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v>425</v>
      </c>
      <c r="Q6" s="7">
        <f t="shared" si="9"/>
        <v>354.16666666666669</v>
      </c>
      <c r="R6" s="78">
        <v>16100000</v>
      </c>
      <c r="S6" s="2"/>
    </row>
    <row r="7" spans="1:19" x14ac:dyDescent="0.25">
      <c r="A7" s="4">
        <v>6</v>
      </c>
      <c r="B7" s="4">
        <f t="shared" si="0"/>
        <v>501.66666666666669</v>
      </c>
      <c r="C7" s="4">
        <f t="shared" si="1"/>
        <v>602</v>
      </c>
      <c r="D7" s="4">
        <f t="shared" si="2"/>
        <v>722.4</v>
      </c>
      <c r="E7" s="5">
        <f t="shared" si="3"/>
        <v>21000000</v>
      </c>
      <c r="F7" s="4">
        <f t="shared" si="4"/>
        <v>41860</v>
      </c>
      <c r="G7" s="77">
        <f t="shared" si="5"/>
        <v>34884</v>
      </c>
      <c r="H7" s="77">
        <f t="shared" si="6"/>
        <v>29070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v>602</v>
      </c>
      <c r="Q7" s="7">
        <f t="shared" si="9"/>
        <v>501.66666666666669</v>
      </c>
      <c r="R7" s="78">
        <v>21000000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57"/>
      <c r="G25" s="57"/>
    </row>
    <row r="26" spans="1:19" s="10" customFormat="1" x14ac:dyDescent="0.25">
      <c r="F26" s="57" t="s">
        <v>71</v>
      </c>
      <c r="G26" s="57">
        <v>481</v>
      </c>
    </row>
    <row r="27" spans="1:19" s="10" customFormat="1" x14ac:dyDescent="0.25">
      <c r="F27" s="57" t="s">
        <v>72</v>
      </c>
      <c r="G27" s="57">
        <v>405</v>
      </c>
    </row>
    <row r="28" spans="1:19" s="10" customFormat="1" x14ac:dyDescent="0.25">
      <c r="C28" s="72" t="s">
        <v>75</v>
      </c>
      <c r="D28" s="72" t="s">
        <v>85</v>
      </c>
      <c r="F28" s="57" t="s">
        <v>86</v>
      </c>
      <c r="G28" s="57">
        <v>50</v>
      </c>
    </row>
    <row r="29" spans="1:19" s="10" customFormat="1" x14ac:dyDescent="0.25">
      <c r="C29" s="72" t="s">
        <v>1</v>
      </c>
      <c r="D29" s="72">
        <v>12000000</v>
      </c>
      <c r="F29" s="57" t="s">
        <v>91</v>
      </c>
      <c r="G29" s="57">
        <f>SUM(G27:G28)</f>
        <v>455</v>
      </c>
      <c r="H29" s="10">
        <f>G29/G28</f>
        <v>9.1</v>
      </c>
      <c r="I29" s="10">
        <f>D29/G28</f>
        <v>240000</v>
      </c>
    </row>
    <row r="30" spans="1:19" s="10" customFormat="1" x14ac:dyDescent="0.25">
      <c r="F30" s="57" t="s">
        <v>73</v>
      </c>
      <c r="G30" s="57">
        <v>32000</v>
      </c>
    </row>
    <row r="31" spans="1:19" s="10" customFormat="1" x14ac:dyDescent="0.25">
      <c r="C31" s="74"/>
      <c r="D31" s="74"/>
      <c r="F31" s="74" t="s">
        <v>74</v>
      </c>
      <c r="G31" s="74">
        <f>G29*G30</f>
        <v>14560000</v>
      </c>
      <c r="H31" s="10">
        <f>G31/D29</f>
        <v>1.2133333333333334</v>
      </c>
    </row>
    <row r="32" spans="1:19" s="10" customFormat="1" x14ac:dyDescent="0.25">
      <c r="C32" s="74"/>
      <c r="D32" s="74"/>
      <c r="F32" s="74" t="s">
        <v>24</v>
      </c>
      <c r="G32" s="74">
        <f>G31*90%</f>
        <v>13104000</v>
      </c>
    </row>
    <row r="33" spans="3:7" s="10" customFormat="1" x14ac:dyDescent="0.25">
      <c r="C33" s="74"/>
      <c r="D33" s="74"/>
      <c r="F33" s="74" t="s">
        <v>25</v>
      </c>
      <c r="G33" s="74">
        <f>G31*80%</f>
        <v>11648000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6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2024-03-20T06:19:34Z</dcterms:modified>
</cp:coreProperties>
</file>