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 activeTab="4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5" sheetId="41" r:id="rId10"/>
    <sheet name="Sheet6" sheetId="42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I18" i="40"/>
  <c r="I6"/>
  <c r="I7"/>
  <c r="I8"/>
  <c r="I9"/>
  <c r="I10"/>
  <c r="I11"/>
  <c r="I12"/>
  <c r="I13"/>
  <c r="I14"/>
  <c r="I16"/>
  <c r="I17"/>
  <c r="I5"/>
  <c r="B5" i="4"/>
  <c r="C5" s="1"/>
  <c r="D5" s="1"/>
  <c r="P5"/>
  <c r="J5"/>
  <c r="I5"/>
  <c r="E5"/>
  <c r="F5" s="1"/>
  <c r="A5"/>
  <c r="Q4"/>
  <c r="B4" s="1"/>
  <c r="C4" s="1"/>
  <c r="D4" s="1"/>
  <c r="J4"/>
  <c r="I4"/>
  <c r="E4"/>
  <c r="F4" s="1"/>
  <c r="A4"/>
  <c r="P3"/>
  <c r="Q3" s="1"/>
  <c r="B3" s="1"/>
  <c r="C3" s="1"/>
  <c r="D3" s="1"/>
  <c r="J3"/>
  <c r="I3"/>
  <c r="E3"/>
  <c r="A3"/>
  <c r="P13"/>
  <c r="Q13" s="1"/>
  <c r="J13"/>
  <c r="I13"/>
  <c r="E13"/>
  <c r="Q12"/>
  <c r="P12"/>
  <c r="J12"/>
  <c r="I12"/>
  <c r="E12"/>
  <c r="Q11"/>
  <c r="P11"/>
  <c r="J11"/>
  <c r="I11"/>
  <c r="E11"/>
  <c r="Q10"/>
  <c r="P10"/>
  <c r="J10"/>
  <c r="I10"/>
  <c r="E10"/>
  <c r="Q9"/>
  <c r="P9"/>
  <c r="J9"/>
  <c r="I9"/>
  <c r="E9"/>
  <c r="Q8"/>
  <c r="P8"/>
  <c r="J8"/>
  <c r="I8"/>
  <c r="E8"/>
  <c r="P7"/>
  <c r="J7"/>
  <c r="I7"/>
  <c r="E7"/>
  <c r="Q6"/>
  <c r="J6"/>
  <c r="I6"/>
  <c r="E6"/>
  <c r="P2"/>
  <c r="J2"/>
  <c r="I2"/>
  <c r="E2"/>
  <c r="N8" i="24"/>
  <c r="N7"/>
  <c r="N6"/>
  <c r="N5"/>
  <c r="I15" i="40" l="1"/>
  <c r="I19" s="1"/>
  <c r="F3" i="4"/>
  <c r="H3"/>
  <c r="H4"/>
  <c r="H5"/>
  <c r="G3"/>
  <c r="G4"/>
  <c r="G5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P19" i="4" l="1"/>
  <c r="Q19" s="1"/>
  <c r="D22" i="23"/>
  <c r="C4"/>
  <c r="B2" i="4" l="1"/>
  <c r="B6"/>
  <c r="B7"/>
  <c r="B8"/>
  <c r="B9"/>
  <c r="B10"/>
  <c r="B11"/>
  <c r="B12"/>
  <c r="B13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A13"/>
  <c r="A12"/>
  <c r="A11"/>
  <c r="A10"/>
  <c r="A9"/>
  <c r="A8"/>
  <c r="A7"/>
  <c r="A6"/>
  <c r="A2"/>
  <c r="F13" l="1"/>
  <c r="C13"/>
  <c r="F9"/>
  <c r="C9"/>
  <c r="C10"/>
  <c r="F10"/>
  <c r="C6"/>
  <c r="F6"/>
  <c r="C2"/>
  <c r="F2"/>
  <c r="F11"/>
  <c r="C11"/>
  <c r="F7"/>
  <c r="C7"/>
  <c r="C12"/>
  <c r="F12"/>
  <c r="C8"/>
  <c r="F8"/>
  <c r="H32"/>
  <c r="I31"/>
  <c r="I2" i="24"/>
  <c r="G34" i="4"/>
  <c r="H15"/>
  <c r="H14"/>
  <c r="F14"/>
  <c r="F15"/>
  <c r="G14"/>
  <c r="G15"/>
  <c r="G7" l="1"/>
  <c r="D7"/>
  <c r="H7" s="1"/>
  <c r="G9"/>
  <c r="D9"/>
  <c r="H9" s="1"/>
  <c r="D8"/>
  <c r="H8" s="1"/>
  <c r="G8"/>
  <c r="D6"/>
  <c r="H6" s="1"/>
  <c r="G6"/>
  <c r="G11"/>
  <c r="D11"/>
  <c r="H11" s="1"/>
  <c r="G13"/>
  <c r="D13"/>
  <c r="H13" s="1"/>
  <c r="D12"/>
  <c r="H12" s="1"/>
  <c r="G12"/>
  <c r="D2"/>
  <c r="H2" s="1"/>
  <c r="G2"/>
  <c r="D10"/>
  <c r="H10" s="1"/>
  <c r="G10"/>
  <c r="G36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3" i="23" l="1"/>
  <c r="C22"/>
  <c r="C7"/>
  <c r="C5"/>
  <c r="C13"/>
  <c r="C9" l="1"/>
  <c r="C10" s="1"/>
  <c r="C11" s="1"/>
  <c r="C12" s="1"/>
  <c r="C15" s="1"/>
  <c r="C18" s="1"/>
  <c r="C19" s="1"/>
  <c r="B19" s="1"/>
  <c r="C24" l="1"/>
  <c r="C20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<sst xmlns="http://schemas.openxmlformats.org/spreadsheetml/2006/main" count="144" uniqueCount="107">
  <si>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</si>
  <si>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</si>
  <si>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</si>
  <si>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</si>
  <si>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</si>
  <si>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</si>
  <si>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</si>
  <si>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</si>
  <si>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</si>
  <si>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</si>
  <si>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</si>
  <si>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</si>
  <si>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</si>
  <si>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</si>
  <si>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</si>
  <si>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</si>
  <si>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</si>
  <si>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</si>
  <si>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</si>
  <si>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</si>
  <si>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</si>
  <si>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</si>
  <si>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</si>
  <si>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</si>
  <si>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</si>
  <si>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</si>
  <si>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</si>
  <si>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</si>
  <si>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</si>
  <si>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</si>
  <si>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</si>
  <si>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</si>
  <si>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</si>
  <si>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</si>
  <si>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</si>
  <si>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</si>
  <si>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</si>
  <si>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</si>
  <si>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</si>
  <si>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</si>
  <si>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</si>
  <si>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</si>
  <si>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</si>
  <si>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</si>
  <si>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</si>
  <si>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</si>
  <si>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</si>
  <si>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</si>
  <si>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</si>
  <si>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</si>
  <si>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</si>
  <si>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</si>
  <si>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</si>
  <si>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</si>
  <si>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</si>
  <si>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</si>
  <si>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</si>
  <si>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</si>
  <si>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</si>
  <si>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</si>
  <si>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</si>
  <si>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</si>
  <si>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</si>
  <si>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</si>
  <si>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</si>
  <si>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</si>
  <si>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</si>
  <si>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</si>
  <si>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</si>
  <si>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</si>
  <si>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</si>
  <si>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</si>
  <si>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</si>
  <si>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</si>
  <si>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</si>
  <si>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</si>
  <si>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</si>
  <si>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</si>
  <si>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</si>
  <si>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</si>
  <si>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</si>
  <si>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</si>
  <si>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</si>
  <si>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</si>
  <si>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</si>
  <si>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</si>
  <si>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</si>
  <si>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</si>
  <si>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</si>
  <si>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</si>
  <si>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</si>
  <si>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</si>
  <si>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</si>
  <si>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</si>
  <si>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</si>
  <si>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</si>
  <si>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</si>
  <si>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</si>
  <si>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ha</t>
  </si>
  <si>
    <t>Kit</t>
  </si>
  <si>
    <t>Bed</t>
  </si>
  <si>
    <t>toilet</t>
  </si>
  <si>
    <t>Toilet</t>
  </si>
  <si>
    <t>utility</t>
  </si>
  <si>
    <t>pass</t>
  </si>
  <si>
    <t>pooja</t>
  </si>
  <si>
    <t>paa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</si>
</sst>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1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3" xfId="0" applyBorder="1"/>
    <xf numFmtId="0" fontId="0" fillId="0" borderId="4" xfId="0" applyBorder="1"/>
    <xf numFmtId="164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4" fontId="0" fillId="0" borderId="5" xfId="1" applyFont="1" applyBorder="1"/>
    <xf numFmtId="43" fontId="0" fillId="0" borderId="5" xfId="0" applyNumberFormat="1" applyBorder="1"/>
    <xf numFmtId="43" fontId="0" fillId="0" borderId="0" xfId="0" applyNumberFormat="1"/>
    <xf numFmtId="9" fontId="0" fillId="0" borderId="5" xfId="0" applyNumberFormat="1" applyBorder="1"/>
    <xf numFmtId="164" fontId="0" fillId="2" borderId="5" xfId="1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5" xfId="1" applyNumberFormat="1" applyFont="1" applyBorder="1"/>
    <xf numFmtId="164" fontId="2" fillId="0" borderId="0" xfId="1" applyFont="1" applyAlignment="1"/>
    <xf numFmtId="164" fontId="2" fillId="0" borderId="5" xfId="1" applyFont="1" applyBorder="1"/>
    <xf numFmtId="164" fontId="4" fillId="0" borderId="5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5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0" fontId="19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85725</xdr:rowOff>
    </xdr:from>
    <xdr:to>
      <xdr:col>11</xdr:col>
      <xdr:colOff>238124</xdr:colOff>
      <xdr:row>25</xdr:row>
      <xdr:rowOff>180974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725" y="276225"/>
          <a:ext cx="6222999" cy="4667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12</xdr:col>
      <xdr:colOff>466725</xdr:colOff>
      <xdr:row>23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42875"/>
          <a:ext cx="7115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11</xdr:col>
      <xdr:colOff>238125</xdr:colOff>
      <xdr:row>19</xdr:row>
      <xdr:rowOff>142875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42875"/>
          <a:ext cx="6829425" cy="3619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493059</xdr:colOff>
      <xdr:row>2</xdr:row>
      <xdr:rowOff>156883</xdr:rowOff>
    </xdr:from>
    <xdr:to>
      <xdr:col>12</xdr:col>
      <xdr:colOff>146663</xdr:colOff>
      <xdr:row>22</xdr:row>
      <xdr:rowOff>89648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0" b="15060"/>
        <a:stretch>
          <a:fillRect/>
        </a:stretch>
      </xdr:blipFill>
      <xdr:spPr bwMode="auto">
        <a:xfrm>
          <a:off x="493059" y="537883"/>
          <a:ext cx="6915016" cy="3742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114300</xdr:rowOff>
    </xdr:from>
    <xdr:to>
      <xdr:col>16</xdr:col>
      <xdr:colOff>285750</xdr:colOff>
      <xdr:row>26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304800"/>
          <a:ext cx="9591675" cy="482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15</xdr:col>
      <xdr:colOff>571500</xdr:colOff>
      <xdr:row>27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33350"/>
          <a:ext cx="9591675" cy="5048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31295</v>
      </c>
      <c r="F2" s="67"/>
      <c r="G2" s="118" t="s">
        <v>76</v>
      </c>
      <c r="H2" s="119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29260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29260</v>
      </c>
      <c r="D5" s="52" t="s">
        <v>61</v>
      </c>
      <c r="E5" s="53">
        <f>ROUND(C5/10.764,0)</f>
        <v>2718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7600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21660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/>
      <c r="D8" s="94">
        <f>1-C8</f>
        <v>1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21660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29260</v>
      </c>
      <c r="D10" s="52" t="s">
        <v>61</v>
      </c>
      <c r="E10" s="53">
        <f>ROUND(C10/10.764,0)</f>
        <v>2718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2024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2022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2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58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502</v>
      </c>
      <c r="D17" s="67">
        <f>C17*2000</f>
        <v>1004000</v>
      </c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E10*C17</f>
        <v>1364436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5000</v>
      </c>
      <c r="D2" s="16" t="s">
        <v>94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3000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0</v>
      </c>
      <c r="D6" s="20"/>
      <c r="F6" s="70"/>
      <c r="G6" s="70"/>
    </row>
    <row r="7" spans="1:9">
      <c r="A7" s="11" t="s">
        <v>18</v>
      </c>
      <c r="B7" s="19"/>
      <c r="C7" s="20">
        <f>C8-C6</f>
        <v>60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0</v>
      </c>
      <c r="D9" s="20"/>
    </row>
    <row r="10" spans="1:9">
      <c r="A10" s="11"/>
      <c r="B10" s="21"/>
      <c r="C10" s="22">
        <f>C9%</f>
        <v>0</v>
      </c>
      <c r="D10" s="22"/>
      <c r="E10" s="110"/>
      <c r="G10" s="70"/>
    </row>
    <row r="11" spans="1:9">
      <c r="A11" s="11" t="s">
        <v>21</v>
      </c>
      <c r="B11" s="14"/>
      <c r="C11" s="15">
        <f>C5*C10</f>
        <v>0</v>
      </c>
      <c r="D11" s="18"/>
      <c r="G11" s="70"/>
    </row>
    <row r="12" spans="1:9">
      <c r="A12" s="11" t="s">
        <v>22</v>
      </c>
      <c r="B12" s="14"/>
      <c r="C12" s="15">
        <f>C5-C11</f>
        <v>2000</v>
      </c>
      <c r="D12" s="18"/>
      <c r="F12" s="70"/>
      <c r="G12" s="70"/>
    </row>
    <row r="13" spans="1:9">
      <c r="A13" s="11" t="s">
        <v>15</v>
      </c>
      <c r="B13" s="14"/>
      <c r="C13" s="15">
        <f>C4</f>
        <v>3000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5000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95</v>
      </c>
      <c r="B17" s="7"/>
      <c r="C17" s="68">
        <v>456</v>
      </c>
      <c r="D17" s="68"/>
      <c r="E17" s="69"/>
      <c r="F17" s="70"/>
      <c r="G17" s="70"/>
    </row>
    <row r="18" spans="1:7">
      <c r="A18" s="11"/>
      <c r="B18" s="6"/>
      <c r="C18" s="25">
        <f>C17*C15</f>
        <v>2280000</v>
      </c>
      <c r="D18" s="70" t="s">
        <v>68</v>
      </c>
      <c r="E18" s="25"/>
      <c r="F18" s="70" t="s">
        <v>68</v>
      </c>
      <c r="G18" s="70"/>
    </row>
    <row r="19" spans="1:7">
      <c r="A19" s="11"/>
      <c r="B19">
        <f>C19*80</f>
        <v>173280000</v>
      </c>
      <c r="C19" s="26">
        <f>C18*95%</f>
        <v>2166000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1824000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912000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4750</v>
      </c>
      <c r="D24" s="26"/>
    </row>
    <row r="25" spans="1:7">
      <c r="C25" s="26"/>
      <c r="D25" s="26"/>
    </row>
    <row r="26" spans="1:7">
      <c r="C26" s="26"/>
      <c r="D26" s="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9"/>
  <sheetViews>
    <sheetView workbookViewId="0">
      <selection activeCell="G13" sqref="G13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 t="s">
        <v>98</v>
      </c>
      <c r="G5">
        <v>10.199999999999999</v>
      </c>
      <c r="H5" s="67">
        <v>16.399999999999999</v>
      </c>
      <c r="I5" s="112">
        <f>G5*H5</f>
        <v>167.27999999999997</v>
      </c>
      <c r="J5" s="112"/>
      <c r="K5" s="112"/>
      <c r="L5" s="112"/>
    </row>
    <row r="6" spans="2:12">
      <c r="B6" s="115"/>
      <c r="C6" s="115"/>
      <c r="D6" s="115"/>
      <c r="E6" s="115"/>
      <c r="F6" s="4" t="s">
        <v>99</v>
      </c>
      <c r="G6">
        <v>8.6</v>
      </c>
      <c r="H6" s="67">
        <v>13.4</v>
      </c>
      <c r="I6" s="112">
        <f t="shared" ref="I6:I17" si="0">G6*H6</f>
        <v>115.24</v>
      </c>
      <c r="J6" s="112"/>
      <c r="K6" s="112"/>
      <c r="L6" s="112"/>
    </row>
    <row r="7" spans="2:12">
      <c r="B7" s="115"/>
      <c r="C7" s="115"/>
      <c r="D7" s="115"/>
      <c r="E7" s="115"/>
      <c r="F7" s="4" t="s">
        <v>100</v>
      </c>
      <c r="G7">
        <v>9.6</v>
      </c>
      <c r="H7" s="67">
        <v>10.4</v>
      </c>
      <c r="I7" s="112">
        <f t="shared" si="0"/>
        <v>99.84</v>
      </c>
      <c r="J7" s="112"/>
      <c r="K7" s="112"/>
      <c r="L7" s="112"/>
    </row>
    <row r="8" spans="2:12">
      <c r="B8" s="115"/>
      <c r="C8" s="115"/>
      <c r="D8" s="115"/>
      <c r="E8" s="115"/>
      <c r="F8" s="4" t="s">
        <v>100</v>
      </c>
      <c r="G8">
        <v>9.8000000000000007</v>
      </c>
      <c r="H8" s="67">
        <v>10.5</v>
      </c>
      <c r="I8" s="112">
        <f t="shared" si="0"/>
        <v>102.9</v>
      </c>
      <c r="J8" s="112"/>
      <c r="K8" s="112"/>
      <c r="L8" s="112"/>
    </row>
    <row r="9" spans="2:12">
      <c r="B9" s="115"/>
      <c r="C9" s="115"/>
      <c r="D9" s="115"/>
      <c r="E9" s="115"/>
      <c r="F9" s="4" t="s">
        <v>101</v>
      </c>
      <c r="G9">
        <v>7.3</v>
      </c>
      <c r="H9" s="67">
        <v>3.9</v>
      </c>
      <c r="I9" s="112">
        <f t="shared" si="0"/>
        <v>28.47</v>
      </c>
      <c r="J9" s="112"/>
      <c r="K9" s="112"/>
      <c r="L9" s="112"/>
    </row>
    <row r="10" spans="2:12">
      <c r="B10" s="115"/>
      <c r="C10" s="115"/>
      <c r="D10" s="115"/>
      <c r="E10" s="115"/>
      <c r="F10" s="4" t="s">
        <v>102</v>
      </c>
      <c r="G10">
        <v>4.9000000000000004</v>
      </c>
      <c r="H10">
        <v>3.9</v>
      </c>
      <c r="I10" s="112">
        <f t="shared" si="0"/>
        <v>19.11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4" t="s">
        <v>103</v>
      </c>
      <c r="G11" s="67">
        <v>7.3</v>
      </c>
      <c r="H11" s="67">
        <v>3.9</v>
      </c>
      <c r="I11" s="112">
        <f t="shared" si="0"/>
        <v>28.47</v>
      </c>
      <c r="J11" s="112"/>
      <c r="K11" s="112"/>
      <c r="L11" s="112"/>
    </row>
    <row r="12" spans="2:12">
      <c r="B12" s="115"/>
      <c r="C12" s="115"/>
      <c r="D12" s="115"/>
      <c r="E12" s="115"/>
      <c r="F12" s="4" t="s">
        <v>105</v>
      </c>
      <c r="G12">
        <v>6.3</v>
      </c>
      <c r="H12">
        <v>4.8</v>
      </c>
      <c r="I12" s="112">
        <f t="shared" si="0"/>
        <v>30.24</v>
      </c>
      <c r="J12" s="112"/>
      <c r="K12" s="112"/>
      <c r="L12" s="112"/>
    </row>
    <row r="13" spans="2:12">
      <c r="B13" s="115"/>
      <c r="C13" s="115"/>
      <c r="D13" s="115"/>
      <c r="E13" s="115"/>
      <c r="F13" s="4" t="s">
        <v>104</v>
      </c>
      <c r="G13">
        <v>12.2</v>
      </c>
      <c r="H13">
        <v>2.9</v>
      </c>
      <c r="I13" s="112">
        <f t="shared" si="0"/>
        <v>35.379999999999995</v>
      </c>
      <c r="J13" s="112"/>
      <c r="K13" s="112"/>
      <c r="L13" s="112"/>
    </row>
    <row r="14" spans="2:12">
      <c r="B14" s="115"/>
      <c r="C14" s="115"/>
      <c r="D14" s="115"/>
      <c r="E14" s="115"/>
      <c r="F14" s="4" t="s">
        <v>106</v>
      </c>
      <c r="G14">
        <v>4.2</v>
      </c>
      <c r="H14" s="67">
        <v>3.2</v>
      </c>
      <c r="I14" s="112">
        <f t="shared" si="0"/>
        <v>13.440000000000001</v>
      </c>
      <c r="J14" s="112"/>
      <c r="K14" s="112"/>
      <c r="L14" s="112"/>
    </row>
    <row r="15" spans="2:12">
      <c r="B15" s="115"/>
      <c r="C15" s="115"/>
      <c r="D15" s="115"/>
      <c r="E15" s="116"/>
      <c r="I15" s="112">
        <f>SUM(I5:I14)</f>
        <v>640.37000000000012</v>
      </c>
      <c r="J15" s="112"/>
      <c r="K15" s="112"/>
      <c r="L15" s="112"/>
    </row>
    <row r="16" spans="2:12">
      <c r="F16" s="117" t="s">
        <v>69</v>
      </c>
      <c r="G16">
        <v>9.8000000000000007</v>
      </c>
      <c r="H16">
        <v>4.2</v>
      </c>
      <c r="I16" s="112">
        <f t="shared" si="0"/>
        <v>41.160000000000004</v>
      </c>
      <c r="J16" s="112"/>
      <c r="K16" s="112"/>
      <c r="L16" s="112"/>
    </row>
    <row r="17" spans="6:9">
      <c r="F17" s="117" t="s">
        <v>69</v>
      </c>
      <c r="G17">
        <v>9.8000000000000007</v>
      </c>
      <c r="H17" s="67">
        <v>3.9</v>
      </c>
      <c r="I17" s="112">
        <f t="shared" si="0"/>
        <v>38.22</v>
      </c>
    </row>
    <row r="18" spans="6:9">
      <c r="I18" s="112">
        <f>SUM(I16:I17)</f>
        <v>79.38</v>
      </c>
    </row>
    <row r="19" spans="6:9">
      <c r="I19">
        <f>I15+I18</f>
        <v>719.75000000000011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P7" sqref="P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825</v>
      </c>
      <c r="C2" s="4">
        <f t="shared" ref="C2:C13" si="2">B2*1.2</f>
        <v>990</v>
      </c>
      <c r="D2" s="4">
        <f t="shared" ref="D2:D13" si="3">C2*1.2</f>
        <v>1188</v>
      </c>
      <c r="E2" s="5">
        <f t="shared" ref="E2:E13" si="4">R2</f>
        <v>4100000</v>
      </c>
      <c r="F2" s="4">
        <f t="shared" ref="F2:F13" si="5">ROUND((E2/B2),0)</f>
        <v>4970</v>
      </c>
      <c r="G2" s="4">
        <f t="shared" ref="G2:G13" si="6">ROUND((E2/C2),0)</f>
        <v>4141</v>
      </c>
      <c r="H2" s="4">
        <f t="shared" ref="H2:H13" si="7">ROUND((E2/D2),0)</f>
        <v>3451</v>
      </c>
      <c r="I2" s="4">
        <f t="shared" ref="I2:I13" si="8">T2</f>
        <v>0</v>
      </c>
      <c r="J2" s="4">
        <f t="shared" ref="J2:J13" si="9">U2</f>
        <v>0</v>
      </c>
      <c r="K2" s="67"/>
      <c r="L2" s="67"/>
      <c r="M2" s="67"/>
      <c r="N2" s="67"/>
      <c r="O2" s="67">
        <v>0</v>
      </c>
      <c r="P2" s="67">
        <f t="shared" ref="P2:P11" si="10">O2/1.2</f>
        <v>0</v>
      </c>
      <c r="Q2" s="67">
        <v>825</v>
      </c>
      <c r="R2" s="2">
        <v>4100000</v>
      </c>
      <c r="S2" s="2"/>
      <c r="T2" s="2"/>
      <c r="AA2" s="61"/>
    </row>
    <row r="3" spans="1:35">
      <c r="A3" s="4">
        <f t="shared" ref="A3:A5" si="11">N3</f>
        <v>0</v>
      </c>
      <c r="B3" s="4">
        <f t="shared" ref="B3:B5" si="12">Q3</f>
        <v>520.83333333333337</v>
      </c>
      <c r="C3" s="4">
        <f t="shared" ref="C3:C5" si="13">B3*1.2</f>
        <v>625</v>
      </c>
      <c r="D3" s="4">
        <f t="shared" ref="D3:D5" si="14">C3*1.2</f>
        <v>750</v>
      </c>
      <c r="E3" s="5">
        <f t="shared" ref="E3:E5" si="15">R3</f>
        <v>2200000</v>
      </c>
      <c r="F3" s="4">
        <f t="shared" ref="F3:F5" si="16">ROUND((E3/B3),0)</f>
        <v>4224</v>
      </c>
      <c r="G3" s="4">
        <f t="shared" ref="G3:G5" si="17">ROUND((E3/C3),0)</f>
        <v>3520</v>
      </c>
      <c r="H3" s="4">
        <f t="shared" ref="H3:H5" si="18">ROUND((E3/D3),0)</f>
        <v>2933</v>
      </c>
      <c r="I3" s="4">
        <f t="shared" ref="I3:I5" si="19">T3</f>
        <v>0</v>
      </c>
      <c r="J3" s="4">
        <f t="shared" ref="J3:J5" si="20">U3</f>
        <v>0</v>
      </c>
      <c r="K3" s="67"/>
      <c r="L3" s="67"/>
      <c r="M3" s="67"/>
      <c r="N3" s="67"/>
      <c r="O3" s="67">
        <v>750</v>
      </c>
      <c r="P3" s="67">
        <f t="shared" ref="P3:P5" si="21">O3/1.2</f>
        <v>625</v>
      </c>
      <c r="Q3" s="67">
        <f t="shared" ref="Q3:Q4" si="22">P3/1.2</f>
        <v>520.83333333333337</v>
      </c>
      <c r="R3" s="2">
        <v>2200000</v>
      </c>
      <c r="S3" s="2"/>
      <c r="T3" s="2"/>
      <c r="AE3" s="61"/>
    </row>
    <row r="4" spans="1:35">
      <c r="A4" s="4">
        <f t="shared" si="11"/>
        <v>0</v>
      </c>
      <c r="B4" s="4">
        <f t="shared" si="12"/>
        <v>500</v>
      </c>
      <c r="C4" s="4">
        <f t="shared" si="13"/>
        <v>600</v>
      </c>
      <c r="D4" s="4">
        <f t="shared" si="14"/>
        <v>720</v>
      </c>
      <c r="E4" s="5">
        <f t="shared" si="15"/>
        <v>2650000</v>
      </c>
      <c r="F4" s="4">
        <f t="shared" si="16"/>
        <v>5300</v>
      </c>
      <c r="G4" s="4">
        <f t="shared" si="17"/>
        <v>4417</v>
      </c>
      <c r="H4" s="4">
        <f t="shared" si="18"/>
        <v>3681</v>
      </c>
      <c r="I4" s="4">
        <f t="shared" si="19"/>
        <v>0</v>
      </c>
      <c r="J4" s="4">
        <f t="shared" si="20"/>
        <v>0</v>
      </c>
      <c r="K4" s="67"/>
      <c r="L4" s="67"/>
      <c r="M4" s="67"/>
      <c r="N4" s="67"/>
      <c r="O4" s="67">
        <v>0</v>
      </c>
      <c r="P4" s="67">
        <v>600</v>
      </c>
      <c r="Q4" s="67">
        <f t="shared" si="22"/>
        <v>500</v>
      </c>
      <c r="R4" s="2">
        <v>2650000</v>
      </c>
      <c r="S4" s="2"/>
      <c r="T4" s="2"/>
    </row>
    <row r="5" spans="1:35">
      <c r="A5" s="4">
        <f t="shared" si="11"/>
        <v>0</v>
      </c>
      <c r="B5" s="4">
        <f t="shared" si="12"/>
        <v>730</v>
      </c>
      <c r="C5" s="4">
        <f t="shared" si="13"/>
        <v>876</v>
      </c>
      <c r="D5" s="4">
        <f t="shared" si="14"/>
        <v>1051.2</v>
      </c>
      <c r="E5" s="5">
        <f t="shared" si="15"/>
        <v>3000000</v>
      </c>
      <c r="F5" s="4">
        <f t="shared" si="16"/>
        <v>4110</v>
      </c>
      <c r="G5" s="4">
        <f t="shared" si="17"/>
        <v>3425</v>
      </c>
      <c r="H5" s="4">
        <f t="shared" si="18"/>
        <v>2854</v>
      </c>
      <c r="I5" s="4">
        <f t="shared" si="19"/>
        <v>0</v>
      </c>
      <c r="J5" s="4">
        <f t="shared" si="20"/>
        <v>0</v>
      </c>
      <c r="K5" s="67"/>
      <c r="L5" s="67"/>
      <c r="M5" s="67"/>
      <c r="N5" s="67"/>
      <c r="O5" s="67">
        <v>0</v>
      </c>
      <c r="P5" s="67">
        <f t="shared" si="21"/>
        <v>0</v>
      </c>
      <c r="Q5" s="67">
        <v>730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416.66666666666669</v>
      </c>
      <c r="C6" s="4">
        <f t="shared" si="2"/>
        <v>500</v>
      </c>
      <c r="D6" s="4">
        <f t="shared" si="3"/>
        <v>600</v>
      </c>
      <c r="E6" s="5">
        <f t="shared" si="4"/>
        <v>2000000</v>
      </c>
      <c r="F6" s="4">
        <f t="shared" si="5"/>
        <v>4800</v>
      </c>
      <c r="G6" s="4">
        <f t="shared" si="6"/>
        <v>4000</v>
      </c>
      <c r="H6" s="4">
        <f t="shared" si="7"/>
        <v>3333</v>
      </c>
      <c r="I6" s="4">
        <f t="shared" si="8"/>
        <v>0</v>
      </c>
      <c r="J6" s="4">
        <f t="shared" si="9"/>
        <v>0</v>
      </c>
      <c r="K6" s="67"/>
      <c r="L6" s="67"/>
      <c r="M6" s="67"/>
      <c r="N6" s="67"/>
      <c r="O6" s="67">
        <v>0</v>
      </c>
      <c r="P6" s="67">
        <v>500</v>
      </c>
      <c r="Q6" s="67">
        <f t="shared" ref="Q6:Q13" si="23">P6/1.2</f>
        <v>416.66666666666669</v>
      </c>
      <c r="R6" s="2">
        <v>2000000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392</v>
      </c>
      <c r="C7" s="4">
        <f t="shared" si="2"/>
        <v>470.4</v>
      </c>
      <c r="D7" s="4">
        <f t="shared" si="3"/>
        <v>564.4799999999999</v>
      </c>
      <c r="E7" s="5">
        <f t="shared" si="4"/>
        <v>2300000</v>
      </c>
      <c r="F7" s="4">
        <f t="shared" si="5"/>
        <v>5867</v>
      </c>
      <c r="G7" s="4">
        <f t="shared" si="6"/>
        <v>4889</v>
      </c>
      <c r="H7" s="4">
        <f t="shared" si="7"/>
        <v>4075</v>
      </c>
      <c r="I7" s="4">
        <f t="shared" si="8"/>
        <v>0</v>
      </c>
      <c r="J7" s="4">
        <f t="shared" si="9"/>
        <v>0</v>
      </c>
      <c r="K7" s="67"/>
      <c r="L7" s="67"/>
      <c r="M7" s="67"/>
      <c r="N7" s="67"/>
      <c r="O7" s="67">
        <v>0</v>
      </c>
      <c r="P7" s="67">
        <f t="shared" si="10"/>
        <v>0</v>
      </c>
      <c r="Q7" s="67">
        <v>392</v>
      </c>
      <c r="R7" s="2">
        <v>2300000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7"/>
      <c r="L8" s="67"/>
      <c r="M8" s="67"/>
      <c r="N8" s="67"/>
      <c r="O8" s="67">
        <v>0</v>
      </c>
      <c r="P8" s="67">
        <f t="shared" si="10"/>
        <v>0</v>
      </c>
      <c r="Q8" s="67">
        <f t="shared" si="23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7"/>
      <c r="L9" s="67"/>
      <c r="M9" s="67"/>
      <c r="N9" s="67"/>
      <c r="O9" s="67">
        <v>0</v>
      </c>
      <c r="P9" s="67">
        <f t="shared" si="10"/>
        <v>0</v>
      </c>
      <c r="Q9" s="67">
        <f t="shared" si="23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7"/>
      <c r="L10" s="67"/>
      <c r="M10" s="67"/>
      <c r="N10" s="67"/>
      <c r="O10" s="67">
        <v>0</v>
      </c>
      <c r="P10" s="67">
        <f t="shared" si="10"/>
        <v>0</v>
      </c>
      <c r="Q10" s="67">
        <f t="shared" si="23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7"/>
      <c r="L11" s="67"/>
      <c r="M11" s="67"/>
      <c r="N11" s="67"/>
      <c r="O11" s="67">
        <v>0</v>
      </c>
      <c r="P11" s="67">
        <f t="shared" si="10"/>
        <v>0</v>
      </c>
      <c r="Q11" s="67">
        <f t="shared" si="23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7"/>
      <c r="L12" s="67"/>
      <c r="M12" s="67"/>
      <c r="N12" s="67"/>
      <c r="O12" s="67">
        <v>0</v>
      </c>
      <c r="P12" s="67">
        <f>O12/1.2</f>
        <v>0</v>
      </c>
      <c r="Q12" s="67">
        <f t="shared" si="23"/>
        <v>0</v>
      </c>
      <c r="R12" s="2">
        <v>0</v>
      </c>
      <c r="S12" s="2"/>
      <c r="V12" s="64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23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ref="C14:C15" si="24">B14*1.2</f>
        <v>0</v>
      </c>
      <c r="D14" s="4">
        <f t="shared" ref="D14:D15" si="25">C14*1.2</f>
        <v>0</v>
      </c>
      <c r="E14" s="5">
        <f t="shared" ref="E14:E15" si="26">R14</f>
        <v>0</v>
      </c>
      <c r="F14" s="4" t="e">
        <f t="shared" ref="F14:F15" si="27">ROUND((E14/B14),0)</f>
        <v>#DIV/0!</v>
      </c>
      <c r="G14" s="4" t="e">
        <f t="shared" ref="G14:G15" si="28">ROUND((E14/C14),0)</f>
        <v>#DIV/0!</v>
      </c>
      <c r="H14" s="4" t="e">
        <f t="shared" ref="H14:H15" si="29">ROUND((E14/D14),0)</f>
        <v>#DIV/0!</v>
      </c>
      <c r="I14" s="4">
        <f t="shared" ref="I14:I15" si="30">T14</f>
        <v>0</v>
      </c>
      <c r="J14" s="4">
        <f t="shared" ref="J14:J15" si="31">U14</f>
        <v>0</v>
      </c>
      <c r="O14">
        <v>0</v>
      </c>
      <c r="P14">
        <f t="shared" ref="P14:P15" si="32">O14/1.2</f>
        <v>0</v>
      </c>
      <c r="Q14">
        <f t="shared" ref="Q14:Q15" si="3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O15">
        <v>0</v>
      </c>
      <c r="P15">
        <f t="shared" si="32"/>
        <v>0</v>
      </c>
      <c r="Q15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67">
        <v>0</v>
      </c>
      <c r="P19" s="67">
        <f>O19/1.2</f>
        <v>0</v>
      </c>
      <c r="Q19" s="67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97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95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96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2024-03-18T11:16:06Z</dcterms:modified>
</cp:coreProperties>
</file>