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NITIN DINANATH VICHARE - SBI\"/>
    </mc:Choice>
  </mc:AlternateContent>
  <xr:revisionPtr revIDLastSave="0" documentId="13_ncr:1_{39F001DD-287F-4633-B01F-945A1DAB65CE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Q7" i="4" l="1"/>
  <c r="G48" i="4"/>
  <c r="F48" i="4"/>
  <c r="F40" i="4"/>
  <c r="F41" i="4"/>
  <c r="F42" i="4"/>
  <c r="F43" i="4"/>
  <c r="F44" i="4"/>
  <c r="F45" i="4"/>
  <c r="F46" i="4"/>
  <c r="F47" i="4"/>
  <c r="F39" i="4"/>
  <c r="Y36" i="4"/>
  <c r="G34" i="4" l="1"/>
  <c r="F34" i="4"/>
  <c r="F33" i="4"/>
  <c r="W31" i="4" l="1"/>
  <c r="Q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B7" i="4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H24" i="4" l="1"/>
  <c r="H9" i="4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Q20" i="4"/>
  <c r="B20" i="4" s="1"/>
  <c r="C20" i="4" s="1"/>
  <c r="J20" i="4"/>
  <c r="I20" i="4"/>
  <c r="E20" i="4"/>
  <c r="A20" i="4"/>
  <c r="Q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P17" i="4"/>
  <c r="Q17" i="4" s="1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<sst xmlns="http://schemas.openxmlformats.org/spreadsheetml/2006/main" count="54" uniqueCount="48">
  <si>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</si>
  <si>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</si>
  <si>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</si>
  <si>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</si>
  <si>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</si>
  <si>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</si>
  <si>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</si>
  <si>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</si>
  <si>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</si>
  <si>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</si>
  <si>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</si>
  <si>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</si>
  <si>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</si>
  <si>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</si>
  <si>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</si>
  <si>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</si>
  <si>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</si>
  <si>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</si>
  <si>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</si>
  <si>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</si>
  <si>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</si>
  <si>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</si>
  <si>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</si>
  <si>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</si>
  <si>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</si>
  <si>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</si>
  <si>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</si>
  <si>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</si>
  <si>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</si>
  <si>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</si>
  <si>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</si>
  <si>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</si>
  <si>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</si>
  <si>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</si>
  <si>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</si>
  <si>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</si>
  <si>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</si>
  <si>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</si>
  <si>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</si>
  <si>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</si>
  <si>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MIDC Andheri (East) Branch )  - NITIN DINANATH VICHARE</t>
  </si>
  <si>
    <t>Agree CA</t>
  </si>
  <si>
    <t>Agree BUA</t>
  </si>
  <si>
    <t>As per Full OC</t>
  </si>
  <si>
    <t>Same Bldg</t>
  </si>
  <si>
    <t>Near Bldg</t>
  </si>
  <si>
    <t>Measured CA</t>
  </si>
  <si>
    <t>DB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</si>
</sst>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31</xdr:col>
      <xdr:colOff>2553</xdr:colOff>
      <xdr:row>49</xdr:row>
      <xdr:rowOff>10765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8D3949-7D1D-4701-9DB2-1D4322530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90553" cy="8888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22</xdr:col>
      <xdr:colOff>325767</xdr:colOff>
      <xdr:row>95</xdr:row>
      <xdr:rowOff>115512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B8E1216-0A8E-4FA3-879F-078319BC6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258300"/>
          <a:ext cx="13736967" cy="868801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466725</xdr:colOff>
      <xdr:row>0</xdr:row>
      <xdr:rowOff>161925</xdr:rowOff>
    </xdr:from>
    <xdr:to>
      <xdr:col>30</xdr:col>
      <xdr:colOff>364488</xdr:colOff>
      <xdr:row>46</xdr:row>
      <xdr:rowOff>125043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E6CD26-07C3-4C21-A965-9899887D7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61925"/>
          <a:ext cx="18185763" cy="872611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</xdr:row>
      <xdr:rowOff>19050</xdr:rowOff>
    </xdr:from>
    <xdr:to>
      <xdr:col>30</xdr:col>
      <xdr:colOff>250197</xdr:colOff>
      <xdr:row>36</xdr:row>
      <xdr:rowOff>124770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76495C-0AA4-4FA2-90C3-94BBC8DD8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09550"/>
          <a:ext cx="18252447" cy="677322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554995</xdr:colOff>
      <xdr:row>37</xdr:row>
      <xdr:rowOff>10484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611049-9AAF-4D91-AFBE-F399A541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33395" cy="686848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220684</xdr:colOff>
      <xdr:row>0</xdr:row>
      <xdr:rowOff>1</xdr:rowOff>
    </xdr:from>
    <xdr:to>
      <xdr:col>30</xdr:col>
      <xdr:colOff>2553</xdr:colOff>
      <xdr:row>37</xdr:row>
      <xdr:rowOff>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37B84A-16BB-4E8F-8D11-A96E4BF46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78284" y="1"/>
          <a:ext cx="14412269" cy="70485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323982</xdr:colOff>
      <xdr:row>0</xdr:row>
      <xdr:rowOff>0</xdr:rowOff>
    </xdr:from>
    <xdr:to>
      <xdr:col>29</xdr:col>
      <xdr:colOff>593099</xdr:colOff>
      <xdr:row>38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874C08-9CB1-4E0E-A990-128EB503E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71982" y="0"/>
          <a:ext cx="14899517" cy="7286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21</xdr:col>
      <xdr:colOff>573281</xdr:colOff>
      <xdr:row>50</xdr:row>
      <xdr:rowOff>39275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A0AC44-F81A-40A5-82AF-07428E11EF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2765281" cy="8421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239264</xdr:colOff>
      <xdr:row>49</xdr:row>
      <xdr:rowOff>106066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0DE4560-69B8-46D2-A8ED-952F7280B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164064" cy="925006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409575</xdr:colOff>
      <xdr:row>47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AEF90B-C85C-482D-A227-6958EB155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87975" cy="86582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526416</xdr:colOff>
      <xdr:row>39</xdr:row>
      <xdr:rowOff>29430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3B2201-C3FE-43DE-B727-7DD74C511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204816" cy="61254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535942</xdr:colOff>
      <xdr:row>32</xdr:row>
      <xdr:rowOff>153272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844DA2-1E20-463F-9972-AD8BE58767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14342" cy="62492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412100</xdr:colOff>
      <xdr:row>34</xdr:row>
      <xdr:rowOff>181878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5D2708-4F3B-4D25-948F-00282AD0D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0500" cy="646837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593100</xdr:colOff>
      <xdr:row>47</xdr:row>
      <xdr:rowOff>67907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F8F3DA-6C7D-47C2-9365-9D2E4CB82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71500" cy="883090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545468</xdr:colOff>
      <xdr:row>44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142F17-45A3-457A-8CF4-D61E6D7A9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23868" cy="8240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U44" sqref="U4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471</v>
      </c>
      <c r="C3" s="4">
        <f>B3*1.2</f>
        <v>565.19999999999993</v>
      </c>
      <c r="D3" s="4">
        <f t="shared" ref="D3:D14" si="2">C3*1.2</f>
        <v>678.2399999999999</v>
      </c>
      <c r="E3" s="5">
        <f t="shared" ref="E3:E14" si="3">R3</f>
        <v>7500000</v>
      </c>
      <c r="F3" s="9">
        <f t="shared" ref="F3:F14" si="4">ROUND((E3/B3),0)</f>
        <v>15924</v>
      </c>
      <c r="G3" s="9">
        <f t="shared" ref="G3:G14" si="5">ROUND((E3/C3),0)</f>
        <v>13270</v>
      </c>
      <c r="H3" s="9">
        <f t="shared" ref="H3:H14" si="6">ROUND((E3/D3),0)</f>
        <v>11058</v>
      </c>
      <c r="I3" s="4" t="e">
        <f>#REF!</f>
        <v>#REF!</v>
      </c>
      <c r="J3" s="4" t="str">
        <f t="shared" ref="J3:J14" si="7">S3</f>
        <v>Same Bldg</v>
      </c>
      <c r="O3">
        <v>0</v>
      </c>
      <c r="P3">
        <f t="shared" ref="P3:Q14" si="8">O3/1.2</f>
        <v>0</v>
      </c>
      <c r="Q3">
        <v>471</v>
      </c>
      <c r="R3" s="2">
        <v>7500000</v>
      </c>
      <c r="S3" t="s">
        <v>44</v>
      </c>
    </row>
    <row r="4" spans="1:20" x14ac:dyDescent="0.25">
      <c r="A4" s="4">
        <f t="shared" ref="A4:A9" si="9">N4</f>
        <v>0</v>
      </c>
      <c r="B4" s="4">
        <f t="shared" ref="B4:B9" si="10">Q4</f>
        <v>225</v>
      </c>
      <c r="C4" s="4">
        <f t="shared" ref="C4:C9" si="11">B4*1.2</f>
        <v>270</v>
      </c>
      <c r="D4" s="4">
        <f t="shared" ref="D4:D9" si="12">C4*1.2</f>
        <v>324</v>
      </c>
      <c r="E4" s="5">
        <f t="shared" ref="E4:E9" si="13">R4</f>
        <v>3450000</v>
      </c>
      <c r="F4" s="9">
        <f t="shared" ref="F4:F9" si="14">ROUND((E4/B4),0)</f>
        <v>15333</v>
      </c>
      <c r="G4" s="9">
        <f t="shared" ref="G4:G9" si="15">ROUND((E4/C4),0)</f>
        <v>12778</v>
      </c>
      <c r="H4" s="9">
        <f t="shared" ref="H4:H9" si="16">ROUND((E4/D4),0)</f>
        <v>10648</v>
      </c>
      <c r="I4" s="4" t="e">
        <f>#REF!</f>
        <v>#REF!</v>
      </c>
      <c r="J4" s="4" t="str">
        <f t="shared" ref="J4:J9" si="17">S4</f>
        <v>Near Bldg</v>
      </c>
      <c r="O4">
        <v>0</v>
      </c>
      <c r="P4">
        <v>270</v>
      </c>
      <c r="Q4">
        <f t="shared" ref="Q4:Q9" si="18">P4/1.2</f>
        <v>225</v>
      </c>
      <c r="R4" s="2">
        <v>3450000</v>
      </c>
      <c r="S4" t="s">
        <v>45</v>
      </c>
    </row>
    <row r="5" spans="1:20" x14ac:dyDescent="0.25">
      <c r="A5" s="4">
        <f t="shared" si="9"/>
        <v>0</v>
      </c>
      <c r="B5" s="4">
        <f t="shared" si="10"/>
        <v>225</v>
      </c>
      <c r="C5" s="4">
        <f t="shared" si="11"/>
        <v>270</v>
      </c>
      <c r="D5" s="4">
        <f t="shared" si="12"/>
        <v>324</v>
      </c>
      <c r="E5" s="5">
        <f t="shared" si="13"/>
        <v>2805000</v>
      </c>
      <c r="F5" s="9">
        <f t="shared" si="14"/>
        <v>12467</v>
      </c>
      <c r="G5" s="9">
        <f t="shared" si="15"/>
        <v>10389</v>
      </c>
      <c r="H5" s="9">
        <f t="shared" si="16"/>
        <v>8657</v>
      </c>
      <c r="I5" s="4" t="e">
        <f>#REF!</f>
        <v>#REF!</v>
      </c>
      <c r="J5" s="4">
        <f t="shared" si="17"/>
        <v>0</v>
      </c>
      <c r="O5">
        <v>0</v>
      </c>
      <c r="P5">
        <f t="shared" ref="P5:P8" si="19">O5/1.2</f>
        <v>0</v>
      </c>
      <c r="Q5">
        <v>225</v>
      </c>
      <c r="R5" s="2">
        <v>2805000</v>
      </c>
    </row>
    <row r="6" spans="1:20" x14ac:dyDescent="0.25">
      <c r="A6" s="4">
        <f t="shared" si="9"/>
        <v>0</v>
      </c>
      <c r="B6" s="4">
        <f t="shared" si="10"/>
        <v>450</v>
      </c>
      <c r="C6" s="4">
        <f t="shared" si="11"/>
        <v>540</v>
      </c>
      <c r="D6" s="4">
        <f t="shared" si="12"/>
        <v>648</v>
      </c>
      <c r="E6" s="5">
        <f t="shared" si="13"/>
        <v>8500000</v>
      </c>
      <c r="F6" s="9">
        <f t="shared" si="14"/>
        <v>18889</v>
      </c>
      <c r="G6" s="9">
        <f t="shared" si="15"/>
        <v>15741</v>
      </c>
      <c r="H6" s="9">
        <f t="shared" si="16"/>
        <v>13117</v>
      </c>
      <c r="I6" s="4" t="e">
        <f>#REF!</f>
        <v>#REF!</v>
      </c>
      <c r="J6" s="4">
        <f t="shared" si="17"/>
        <v>0</v>
      </c>
      <c r="O6">
        <v>0</v>
      </c>
      <c r="P6">
        <v>540</v>
      </c>
      <c r="Q6">
        <f t="shared" si="18"/>
        <v>450</v>
      </c>
      <c r="R6" s="2">
        <v>8500000</v>
      </c>
    </row>
    <row r="7" spans="1:20" x14ac:dyDescent="0.25">
      <c r="A7" s="4">
        <f t="shared" si="9"/>
        <v>0</v>
      </c>
      <c r="B7" s="4">
        <f t="shared" si="10"/>
        <v>698.33333333333337</v>
      </c>
      <c r="C7" s="4">
        <f t="shared" si="11"/>
        <v>838</v>
      </c>
      <c r="D7" s="4">
        <f t="shared" si="12"/>
        <v>1005.5999999999999</v>
      </c>
      <c r="E7" s="5">
        <f t="shared" si="13"/>
        <v>13000000</v>
      </c>
      <c r="F7" s="9">
        <f t="shared" si="14"/>
        <v>18616</v>
      </c>
      <c r="G7" s="9">
        <f t="shared" si="15"/>
        <v>15513</v>
      </c>
      <c r="H7" s="9">
        <f t="shared" si="16"/>
        <v>12928</v>
      </c>
      <c r="I7" s="4" t="e">
        <f>#REF!</f>
        <v>#REF!</v>
      </c>
      <c r="J7" s="4">
        <f t="shared" si="17"/>
        <v>0</v>
      </c>
      <c r="O7">
        <v>0</v>
      </c>
      <c r="P7">
        <v>838</v>
      </c>
      <c r="Q7">
        <f t="shared" si="18"/>
        <v>698.33333333333337</v>
      </c>
      <c r="R7" s="2">
        <v>13000000</v>
      </c>
    </row>
    <row r="8" spans="1:20" x14ac:dyDescent="0.25">
      <c r="A8" s="4">
        <f t="shared" si="9"/>
        <v>0</v>
      </c>
      <c r="B8" s="4">
        <f t="shared" si="10"/>
        <v>705</v>
      </c>
      <c r="C8" s="4">
        <f t="shared" si="11"/>
        <v>846</v>
      </c>
      <c r="D8" s="4">
        <f t="shared" si="12"/>
        <v>1015.1999999999999</v>
      </c>
      <c r="E8" s="5">
        <f t="shared" si="13"/>
        <v>18000000</v>
      </c>
      <c r="F8" s="9">
        <f t="shared" si="14"/>
        <v>25532</v>
      </c>
      <c r="G8" s="9">
        <f t="shared" si="15"/>
        <v>21277</v>
      </c>
      <c r="H8" s="9">
        <f t="shared" si="16"/>
        <v>17730</v>
      </c>
      <c r="I8" s="4" t="e">
        <f>#REF!</f>
        <v>#REF!</v>
      </c>
      <c r="J8" s="4">
        <f t="shared" si="17"/>
        <v>0</v>
      </c>
      <c r="O8">
        <v>0</v>
      </c>
      <c r="P8">
        <f t="shared" si="19"/>
        <v>0</v>
      </c>
      <c r="Q8">
        <v>705</v>
      </c>
      <c r="R8" s="2">
        <v>18000000</v>
      </c>
    </row>
    <row r="9" spans="1:20" s="41" customFormat="1" x14ac:dyDescent="0.25">
      <c r="A9" s="42">
        <f t="shared" si="9"/>
        <v>0</v>
      </c>
      <c r="B9" s="42">
        <f t="shared" si="10"/>
        <v>705</v>
      </c>
      <c r="C9" s="42">
        <f t="shared" si="11"/>
        <v>846</v>
      </c>
      <c r="D9" s="42">
        <f t="shared" si="12"/>
        <v>1015.1999999999999</v>
      </c>
      <c r="E9" s="43">
        <f t="shared" si="13"/>
        <v>18000000</v>
      </c>
      <c r="F9" s="42">
        <f t="shared" si="14"/>
        <v>25532</v>
      </c>
      <c r="G9" s="42">
        <f t="shared" si="15"/>
        <v>21277</v>
      </c>
      <c r="H9" s="42">
        <f t="shared" si="16"/>
        <v>17730</v>
      </c>
      <c r="I9" s="42" t="e">
        <f>#REF!</f>
        <v>#REF!</v>
      </c>
      <c r="J9" s="42">
        <f t="shared" si="17"/>
        <v>0</v>
      </c>
      <c r="O9" s="41">
        <v>0</v>
      </c>
      <c r="P9" s="41">
        <v>846</v>
      </c>
      <c r="Q9" s="41">
        <f t="shared" si="18"/>
        <v>705</v>
      </c>
      <c r="R9" s="44">
        <v>18000000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37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541.66666666666674</v>
      </c>
      <c r="C16" s="4">
        <f>B16*1.2</f>
        <v>650.00000000000011</v>
      </c>
      <c r="D16" s="4">
        <f t="shared" ref="D16:D28" si="34">C16*1.2</f>
        <v>780.00000000000011</v>
      </c>
      <c r="E16" s="5">
        <f t="shared" ref="E16:E28" si="35">R16</f>
        <v>11000000</v>
      </c>
      <c r="F16" s="9">
        <f t="shared" ref="F16:F28" si="36">ROUND((E16/B16),0)</f>
        <v>20308</v>
      </c>
      <c r="G16" s="9">
        <f t="shared" ref="G16:G28" si="37">ROUND((E16/C16),0)</f>
        <v>16923</v>
      </c>
      <c r="H16" s="9">
        <f t="shared" ref="H16:H28" si="38">ROUND((E16/D16),0)</f>
        <v>14103</v>
      </c>
      <c r="I16" s="4" t="e">
        <f>#REF!</f>
        <v>#REF!</v>
      </c>
      <c r="J16" s="4">
        <f t="shared" ref="J16:J28" si="39">S16</f>
        <v>0</v>
      </c>
      <c r="O16">
        <v>0</v>
      </c>
      <c r="P16">
        <v>650</v>
      </c>
      <c r="Q16">
        <f t="shared" ref="P16:Q28" si="40">P16/1.2</f>
        <v>541.66666666666674</v>
      </c>
      <c r="R16" s="2">
        <v>11000000</v>
      </c>
    </row>
    <row r="17" spans="1:24" x14ac:dyDescent="0.25">
      <c r="A17" s="4">
        <f t="shared" si="32"/>
        <v>0</v>
      </c>
      <c r="B17" s="4">
        <f t="shared" si="33"/>
        <v>711.80555555555566</v>
      </c>
      <c r="C17" s="4">
        <f t="shared" ref="C17:C28" si="41">B17*1.2</f>
        <v>854.16666666666674</v>
      </c>
      <c r="D17" s="4">
        <f t="shared" si="34"/>
        <v>1025</v>
      </c>
      <c r="E17" s="5">
        <f t="shared" si="35"/>
        <v>14000000</v>
      </c>
      <c r="F17" s="9">
        <f t="shared" si="36"/>
        <v>19668</v>
      </c>
      <c r="G17" s="9">
        <f t="shared" si="37"/>
        <v>16390</v>
      </c>
      <c r="H17" s="9">
        <f t="shared" si="38"/>
        <v>13659</v>
      </c>
      <c r="I17" s="4" t="e">
        <f>#REF!</f>
        <v>#REF!</v>
      </c>
      <c r="J17" s="4">
        <f t="shared" si="39"/>
        <v>0</v>
      </c>
      <c r="O17">
        <v>1025</v>
      </c>
      <c r="P17">
        <f t="shared" si="40"/>
        <v>854.16666666666674</v>
      </c>
      <c r="Q17">
        <f t="shared" si="40"/>
        <v>711.80555555555566</v>
      </c>
      <c r="R17" s="2">
        <v>14000000</v>
      </c>
    </row>
    <row r="18" spans="1:24" x14ac:dyDescent="0.25">
      <c r="A18" s="4">
        <f t="shared" si="32"/>
        <v>0</v>
      </c>
      <c r="B18" s="4">
        <f t="shared" si="33"/>
        <v>854.16666666666674</v>
      </c>
      <c r="C18" s="4">
        <f t="shared" si="41"/>
        <v>1025</v>
      </c>
      <c r="D18" s="4">
        <f t="shared" si="34"/>
        <v>1230</v>
      </c>
      <c r="E18" s="5">
        <f t="shared" si="35"/>
        <v>14000000</v>
      </c>
      <c r="F18" s="9">
        <f t="shared" si="36"/>
        <v>16390</v>
      </c>
      <c r="G18" s="9">
        <f t="shared" si="37"/>
        <v>13659</v>
      </c>
      <c r="H18" s="9">
        <f t="shared" si="38"/>
        <v>11382</v>
      </c>
      <c r="I18" s="4" t="e">
        <f>#REF!</f>
        <v>#REF!</v>
      </c>
      <c r="J18" s="4">
        <f t="shared" si="39"/>
        <v>0</v>
      </c>
      <c r="O18">
        <v>0</v>
      </c>
      <c r="P18">
        <v>1025</v>
      </c>
      <c r="Q18">
        <f t="shared" si="40"/>
        <v>854.16666666666674</v>
      </c>
      <c r="R18" s="2">
        <v>14000000</v>
      </c>
    </row>
    <row r="19" spans="1:24" x14ac:dyDescent="0.25">
      <c r="A19" s="4">
        <f t="shared" si="32"/>
        <v>0</v>
      </c>
      <c r="B19" s="4">
        <f t="shared" si="33"/>
        <v>915</v>
      </c>
      <c r="C19" s="4">
        <f t="shared" si="41"/>
        <v>1098</v>
      </c>
      <c r="D19" s="4">
        <f t="shared" si="34"/>
        <v>1317.6</v>
      </c>
      <c r="E19" s="5">
        <f t="shared" si="35"/>
        <v>17300000</v>
      </c>
      <c r="F19" s="9">
        <f t="shared" si="36"/>
        <v>18907</v>
      </c>
      <c r="G19" s="9">
        <f t="shared" si="37"/>
        <v>15756</v>
      </c>
      <c r="H19" s="9">
        <f t="shared" si="38"/>
        <v>13130</v>
      </c>
      <c r="I19" s="4" t="e">
        <f>#REF!</f>
        <v>#REF!</v>
      </c>
      <c r="J19" s="4">
        <f t="shared" si="39"/>
        <v>0</v>
      </c>
      <c r="O19">
        <v>0</v>
      </c>
      <c r="P19">
        <v>1098</v>
      </c>
      <c r="Q19">
        <f t="shared" si="40"/>
        <v>915</v>
      </c>
      <c r="R19" s="2">
        <v>17300000</v>
      </c>
    </row>
    <row r="20" spans="1:24" x14ac:dyDescent="0.25">
      <c r="A20" s="4">
        <f t="shared" si="32"/>
        <v>0</v>
      </c>
      <c r="B20" s="4">
        <f t="shared" si="33"/>
        <v>500</v>
      </c>
      <c r="C20" s="4">
        <f t="shared" si="41"/>
        <v>600</v>
      </c>
      <c r="D20" s="4">
        <f t="shared" si="34"/>
        <v>720</v>
      </c>
      <c r="E20" s="5">
        <f t="shared" si="35"/>
        <v>11500000</v>
      </c>
      <c r="F20" s="9">
        <f t="shared" si="36"/>
        <v>23000</v>
      </c>
      <c r="G20" s="9">
        <f t="shared" si="37"/>
        <v>19167</v>
      </c>
      <c r="H20" s="9">
        <f t="shared" si="38"/>
        <v>15972</v>
      </c>
      <c r="I20" s="4" t="e">
        <f>#REF!</f>
        <v>#REF!</v>
      </c>
      <c r="J20" s="4">
        <f t="shared" si="39"/>
        <v>0</v>
      </c>
      <c r="O20">
        <v>0</v>
      </c>
      <c r="P20">
        <v>600</v>
      </c>
      <c r="Q20">
        <f t="shared" si="40"/>
        <v>500</v>
      </c>
      <c r="R20" s="2">
        <v>11500000</v>
      </c>
    </row>
    <row r="21" spans="1:24" x14ac:dyDescent="0.25">
      <c r="A21" s="4">
        <f t="shared" si="32"/>
        <v>0</v>
      </c>
      <c r="B21" s="4">
        <f t="shared" si="33"/>
        <v>575</v>
      </c>
      <c r="C21" s="4">
        <f t="shared" si="41"/>
        <v>690</v>
      </c>
      <c r="D21" s="4">
        <f t="shared" si="34"/>
        <v>828</v>
      </c>
      <c r="E21" s="5">
        <f t="shared" si="35"/>
        <v>14000000</v>
      </c>
      <c r="F21" s="9">
        <f t="shared" si="36"/>
        <v>24348</v>
      </c>
      <c r="G21" s="9">
        <f t="shared" si="37"/>
        <v>20290</v>
      </c>
      <c r="H21" s="9">
        <f t="shared" si="38"/>
        <v>16908</v>
      </c>
      <c r="I21" s="4" t="e">
        <f>#REF!</f>
        <v>#REF!</v>
      </c>
      <c r="J21" s="4">
        <f t="shared" si="39"/>
        <v>0</v>
      </c>
      <c r="O21">
        <v>0</v>
      </c>
      <c r="P21">
        <v>690</v>
      </c>
      <c r="Q21">
        <f t="shared" si="40"/>
        <v>575</v>
      </c>
      <c r="R21" s="2">
        <v>14000000</v>
      </c>
    </row>
    <row r="22" spans="1:24" x14ac:dyDescent="0.25">
      <c r="A22" s="4">
        <f t="shared" ref="A22:A24" si="42">N22</f>
        <v>0</v>
      </c>
      <c r="B22" s="4">
        <f t="shared" ref="B22:B24" si="43">Q22</f>
        <v>450</v>
      </c>
      <c r="C22" s="4">
        <f t="shared" ref="C22:C24" si="44">B22*1.2</f>
        <v>540</v>
      </c>
      <c r="D22" s="4">
        <f t="shared" ref="D22:D24" si="45">C22*1.2</f>
        <v>648</v>
      </c>
      <c r="E22" s="5">
        <f t="shared" ref="E22:E24" si="46">R22</f>
        <v>11000000</v>
      </c>
      <c r="F22" s="9">
        <f t="shared" ref="F22:F24" si="47">ROUND((E22/B22),0)</f>
        <v>24444</v>
      </c>
      <c r="G22" s="9">
        <f t="shared" ref="G22:G24" si="48">ROUND((E22/C22),0)</f>
        <v>20370</v>
      </c>
      <c r="H22" s="9">
        <f t="shared" ref="H22:H24" si="49">ROUND((E22/D22),0)</f>
        <v>16975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450</v>
      </c>
      <c r="R22" s="2">
        <v>11000000</v>
      </c>
    </row>
    <row r="23" spans="1:24" s="41" customFormat="1" x14ac:dyDescent="0.25">
      <c r="A23" s="42">
        <f t="shared" si="42"/>
        <v>0</v>
      </c>
      <c r="B23" s="42">
        <f t="shared" si="43"/>
        <v>623</v>
      </c>
      <c r="C23" s="42">
        <f t="shared" si="44"/>
        <v>747.6</v>
      </c>
      <c r="D23" s="42">
        <f t="shared" si="45"/>
        <v>897.12</v>
      </c>
      <c r="E23" s="43">
        <f t="shared" si="46"/>
        <v>17900000</v>
      </c>
      <c r="F23" s="42">
        <f t="shared" si="47"/>
        <v>28732</v>
      </c>
      <c r="G23" s="42">
        <f t="shared" si="48"/>
        <v>23943</v>
      </c>
      <c r="H23" s="42">
        <f t="shared" si="49"/>
        <v>19953</v>
      </c>
      <c r="I23" s="42" t="e">
        <f>#REF!</f>
        <v>#REF!</v>
      </c>
      <c r="J23" s="42">
        <f t="shared" si="50"/>
        <v>0</v>
      </c>
      <c r="O23" s="41">
        <v>0</v>
      </c>
      <c r="P23" s="41">
        <f t="shared" si="51"/>
        <v>0</v>
      </c>
      <c r="Q23" s="41">
        <v>623</v>
      </c>
      <c r="R23" s="44">
        <v>17900000</v>
      </c>
    </row>
    <row r="24" spans="1:24" s="41" customFormat="1" x14ac:dyDescent="0.25">
      <c r="A24" s="42">
        <f t="shared" si="42"/>
        <v>0</v>
      </c>
      <c r="B24" s="42">
        <f t="shared" si="43"/>
        <v>646</v>
      </c>
      <c r="C24" s="42">
        <f t="shared" si="44"/>
        <v>775.19999999999993</v>
      </c>
      <c r="D24" s="42">
        <f t="shared" si="45"/>
        <v>930.2399999999999</v>
      </c>
      <c r="E24" s="43">
        <f t="shared" si="46"/>
        <v>17600000</v>
      </c>
      <c r="F24" s="42">
        <f t="shared" si="47"/>
        <v>27245</v>
      </c>
      <c r="G24" s="42">
        <f t="shared" si="48"/>
        <v>22704</v>
      </c>
      <c r="H24" s="42">
        <f t="shared" si="49"/>
        <v>18920</v>
      </c>
      <c r="I24" s="42" t="e">
        <f>#REF!</f>
        <v>#REF!</v>
      </c>
      <c r="J24" s="42">
        <f t="shared" si="50"/>
        <v>0</v>
      </c>
      <c r="O24" s="41">
        <v>0</v>
      </c>
      <c r="P24" s="41">
        <f t="shared" si="51"/>
        <v>0</v>
      </c>
      <c r="Q24" s="41">
        <v>646</v>
      </c>
      <c r="R24" s="44">
        <v>17600000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  <c r="U25" s="41"/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25000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22500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3:25" ht="15.75" x14ac:dyDescent="0.25">
      <c r="D33" t="s">
        <v>41</v>
      </c>
      <c r="E33">
        <v>65.91</v>
      </c>
      <c r="F33" s="7">
        <f>E33*10.764</f>
        <v>709.45523999999989</v>
      </c>
      <c r="S33" s="10"/>
      <c r="T33" s="10"/>
      <c r="U33" s="17" t="s">
        <v>17</v>
      </c>
      <c r="V33" s="23"/>
      <c r="W33" s="24">
        <f>X33-X34</f>
        <v>7</v>
      </c>
      <c r="X33" s="25">
        <v>2024</v>
      </c>
    </row>
    <row r="34" spans="3:25" ht="15.75" x14ac:dyDescent="0.25">
      <c r="D34" t="s">
        <v>42</v>
      </c>
      <c r="E34">
        <v>79.09</v>
      </c>
      <c r="F34" s="7">
        <f>E34*10.764</f>
        <v>851.32475999999997</v>
      </c>
      <c r="G34">
        <f>F34/F33</f>
        <v>1.1999696555909576</v>
      </c>
      <c r="S34" s="10"/>
      <c r="T34" s="10"/>
      <c r="U34" s="17" t="s">
        <v>18</v>
      </c>
      <c r="V34" s="23"/>
      <c r="W34" s="24">
        <f>W35-W33</f>
        <v>53</v>
      </c>
      <c r="X34" s="24">
        <v>2017</v>
      </c>
      <c r="Y34" t="s">
        <v>43</v>
      </c>
    </row>
    <row r="35" spans="3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3:25" ht="39" customHeight="1" x14ac:dyDescent="0.25">
      <c r="P36" s="46" t="s">
        <v>40</v>
      </c>
      <c r="Q36" s="46"/>
      <c r="R36" s="46"/>
      <c r="S36" s="46"/>
      <c r="T36" s="47"/>
      <c r="U36" s="21" t="s">
        <v>20</v>
      </c>
      <c r="V36" s="23"/>
      <c r="W36" s="24">
        <f>90*W33/W35</f>
        <v>10.5</v>
      </c>
      <c r="X36" s="24"/>
      <c r="Y36">
        <f>1.77/1.68</f>
        <v>1.0535714285714286</v>
      </c>
    </row>
    <row r="37" spans="3:25" ht="15.75" x14ac:dyDescent="0.25">
      <c r="E37" t="s">
        <v>46</v>
      </c>
      <c r="U37" s="17"/>
      <c r="V37" s="26"/>
      <c r="W37" s="27">
        <f>W36%</f>
        <v>0.105</v>
      </c>
      <c r="X37" s="27"/>
    </row>
    <row r="38" spans="3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262.5</v>
      </c>
      <c r="X38" s="22"/>
    </row>
    <row r="39" spans="3:25" ht="15.75" x14ac:dyDescent="0.25">
      <c r="D39">
        <v>19.739999999999998</v>
      </c>
      <c r="E39">
        <v>9.5500000000000007</v>
      </c>
      <c r="F39" s="7">
        <f>D39*E39</f>
        <v>188.517</v>
      </c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2237.5</v>
      </c>
      <c r="X39" s="22"/>
    </row>
    <row r="40" spans="3:25" ht="15.75" x14ac:dyDescent="0.25">
      <c r="D40">
        <v>9.16</v>
      </c>
      <c r="E40">
        <v>17.600000000000001</v>
      </c>
      <c r="F40" s="7">
        <f t="shared" ref="F40:F47" si="52">D40*E40</f>
        <v>161.21600000000001</v>
      </c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22500</v>
      </c>
      <c r="X40" s="22"/>
    </row>
    <row r="41" spans="3:25" ht="15.75" x14ac:dyDescent="0.25">
      <c r="D41">
        <v>12.15</v>
      </c>
      <c r="E41">
        <v>7.68</v>
      </c>
      <c r="F41" s="7">
        <f t="shared" si="52"/>
        <v>93.311999999999998</v>
      </c>
      <c r="R41" s="6" t="s">
        <v>25</v>
      </c>
      <c r="S41" s="16">
        <f>S40*90%</f>
        <v>0</v>
      </c>
      <c r="U41" s="23"/>
      <c r="V41" s="18"/>
      <c r="W41" s="19"/>
      <c r="X41" s="22"/>
    </row>
    <row r="42" spans="3:25" ht="15.75" x14ac:dyDescent="0.25">
      <c r="D42">
        <v>6.87</v>
      </c>
      <c r="E42">
        <v>3.86</v>
      </c>
      <c r="F42" s="7">
        <f t="shared" si="52"/>
        <v>26.5182</v>
      </c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24737.5</v>
      </c>
      <c r="X42" s="22"/>
    </row>
    <row r="43" spans="3:25" ht="15.75" x14ac:dyDescent="0.25">
      <c r="D43">
        <v>6.82</v>
      </c>
      <c r="E43">
        <v>4.34</v>
      </c>
      <c r="F43" s="7">
        <f t="shared" si="52"/>
        <v>29.598800000000001</v>
      </c>
      <c r="S43" s="10"/>
      <c r="T43" s="10"/>
      <c r="U43" s="23"/>
      <c r="V43" s="23"/>
      <c r="W43" s="24"/>
      <c r="X43" s="24"/>
    </row>
    <row r="44" spans="3:25" ht="15.75" x14ac:dyDescent="0.25">
      <c r="D44">
        <v>9.3800000000000008</v>
      </c>
      <c r="E44">
        <v>15.6</v>
      </c>
      <c r="F44" s="7">
        <f t="shared" si="52"/>
        <v>146.328</v>
      </c>
      <c r="S44" s="10"/>
      <c r="T44" s="10"/>
      <c r="U44" s="28" t="s">
        <v>38</v>
      </c>
      <c r="V44" s="30"/>
      <c r="W44" s="25">
        <v>709</v>
      </c>
      <c r="X44" s="24"/>
    </row>
    <row r="45" spans="3:25" ht="15.75" x14ac:dyDescent="0.25">
      <c r="D45">
        <v>13.77</v>
      </c>
      <c r="E45">
        <v>9.7200000000000006</v>
      </c>
      <c r="F45" s="7">
        <f t="shared" si="52"/>
        <v>133.84440000000001</v>
      </c>
      <c r="P45" s="13" t="s">
        <v>30</v>
      </c>
      <c r="S45" s="10"/>
      <c r="T45" s="11"/>
      <c r="U45" s="17" t="s">
        <v>24</v>
      </c>
      <c r="V45" s="31"/>
      <c r="W45" s="32">
        <f>W42*W44+X46</f>
        <v>17538887.5</v>
      </c>
      <c r="X45" s="33"/>
    </row>
    <row r="46" spans="3:25" ht="15.75" x14ac:dyDescent="0.25">
      <c r="D46">
        <v>2.87</v>
      </c>
      <c r="E46">
        <v>8.81</v>
      </c>
      <c r="F46" s="7">
        <f t="shared" si="52"/>
        <v>25.284700000000001</v>
      </c>
      <c r="S46" s="11"/>
      <c r="T46" s="10"/>
      <c r="U46" s="17" t="s">
        <v>25</v>
      </c>
      <c r="V46" s="23"/>
      <c r="W46" s="34">
        <f>W45*0.9</f>
        <v>15784998.75</v>
      </c>
      <c r="X46" s="35"/>
    </row>
    <row r="47" spans="3:25" ht="15.75" x14ac:dyDescent="0.25">
      <c r="C47" t="s">
        <v>47</v>
      </c>
      <c r="D47">
        <v>6.67</v>
      </c>
      <c r="E47">
        <v>3.19</v>
      </c>
      <c r="F47" s="7">
        <f t="shared" si="52"/>
        <v>21.2773</v>
      </c>
      <c r="S47" s="10"/>
      <c r="T47" s="10"/>
      <c r="U47" s="17" t="s">
        <v>26</v>
      </c>
      <c r="V47" s="23"/>
      <c r="W47" s="34">
        <f>W45*0.8</f>
        <v>14031110</v>
      </c>
      <c r="X47" s="34"/>
    </row>
    <row r="48" spans="3:25" ht="15.75" x14ac:dyDescent="0.25">
      <c r="F48" s="7">
        <f>SUM(F39:F47)</f>
        <v>825.89639999999997</v>
      </c>
      <c r="G48">
        <f>F48-F47</f>
        <v>804.6191</v>
      </c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1772500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36539.348958333336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5730B-8783-47F8-9825-37B39FD4714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1C287-F100-411D-9CB9-2D1EA0BF6A17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19" zoomScaleNormal="100" workbookViewId="0">
      <selection activeCell="A51" sqref="A51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21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31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2024-03-20T04:59:04Z</dcterms:modified>
</cp:coreProperties>
</file>