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ricity Bayview -Kalamboli\"/>
    </mc:Choice>
  </mc:AlternateContent>
  <xr:revisionPtr revIDLastSave="0" documentId="13_ncr:1_{480DCE54-9D7A-4001-803C-20421D6FA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city Bayview" sheetId="87" r:id="rId1"/>
    <sheet name="Total" sheetId="79" r:id="rId2"/>
    <sheet name="RERA" sheetId="80" r:id="rId3"/>
    <sheet name="Typical Floor" sheetId="85" r:id="rId4"/>
    <sheet name="IGR" sheetId="94" r:id="rId5"/>
    <sheet name="Rates" sheetId="93" r:id="rId6"/>
    <sheet name="RR" sheetId="95" r:id="rId7"/>
  </sheets>
  <definedNames>
    <definedName name="_xlnm._FilterDatabase" localSheetId="0" hidden="1">'Tricity Bayview'!$E$2:$E$32</definedName>
  </definedNames>
  <calcPr calcId="191029"/>
</workbook>
</file>

<file path=xl/calcChain.xml><?xml version="1.0" encoding="utf-8"?>
<calcChain xmlns="http://schemas.openxmlformats.org/spreadsheetml/2006/main">
  <c r="M4" i="87" l="1"/>
  <c r="L35" i="87"/>
  <c r="E23" i="85"/>
  <c r="E22" i="85"/>
  <c r="E21" i="85"/>
  <c r="E20" i="85"/>
  <c r="E19" i="85"/>
  <c r="E18" i="85"/>
  <c r="E17" i="85"/>
  <c r="E16" i="85"/>
  <c r="E15" i="85"/>
  <c r="E14" i="85"/>
  <c r="E3" i="85"/>
  <c r="E4" i="85"/>
  <c r="E5" i="85"/>
  <c r="E6" i="85"/>
  <c r="E7" i="85"/>
  <c r="E8" i="85"/>
  <c r="E9" i="85"/>
  <c r="E10" i="85"/>
  <c r="E11" i="85"/>
  <c r="E2" i="85"/>
  <c r="G4" i="94"/>
  <c r="G9" i="94"/>
  <c r="G10" i="94"/>
  <c r="G11" i="94"/>
  <c r="G12" i="94"/>
  <c r="G13" i="94"/>
  <c r="G14" i="94"/>
  <c r="C4" i="94"/>
  <c r="C5" i="94"/>
  <c r="G5" i="94" s="1"/>
  <c r="C6" i="94"/>
  <c r="G6" i="94" s="1"/>
  <c r="C7" i="94"/>
  <c r="G7" i="94" s="1"/>
  <c r="C8" i="94"/>
  <c r="G8" i="94" s="1"/>
  <c r="C9" i="94"/>
  <c r="C10" i="94"/>
  <c r="C11" i="94"/>
  <c r="C12" i="94"/>
  <c r="C13" i="94"/>
  <c r="C3" i="94"/>
  <c r="G3" i="94" s="1"/>
  <c r="AC17" i="80" l="1"/>
  <c r="AB12" i="80"/>
  <c r="AB13" i="80"/>
  <c r="AB14" i="80"/>
  <c r="AB15" i="80"/>
  <c r="AB16" i="80"/>
  <c r="AB11" i="80"/>
  <c r="K4" i="79" l="1"/>
  <c r="E4" i="79"/>
  <c r="F4" i="79"/>
  <c r="G4" i="79"/>
  <c r="H4" i="79"/>
  <c r="D2" i="79"/>
  <c r="D4" i="79" s="1"/>
  <c r="E13" i="79"/>
  <c r="D3" i="79"/>
  <c r="K3" i="79" l="1"/>
  <c r="H2" i="87" l="1"/>
  <c r="I2" i="87" s="1"/>
  <c r="H16" i="87"/>
  <c r="I16" i="87" s="1"/>
  <c r="E32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2" i="87"/>
  <c r="K2" i="87" s="1"/>
  <c r="J36" i="93"/>
  <c r="D38" i="93"/>
  <c r="D39" i="93"/>
  <c r="D40" i="93"/>
  <c r="D41" i="93"/>
  <c r="D42" i="93"/>
  <c r="D43" i="93"/>
  <c r="D44" i="93"/>
  <c r="D37" i="93"/>
  <c r="D36" i="93"/>
  <c r="J16" i="87" l="1"/>
  <c r="J2" i="87"/>
  <c r="H3" i="87"/>
  <c r="I3" i="87" s="1"/>
  <c r="H8" i="87"/>
  <c r="I8" i="87" s="1"/>
  <c r="H15" i="87"/>
  <c r="I15" i="87" s="1"/>
  <c r="H12" i="87"/>
  <c r="I12" i="87" s="1"/>
  <c r="H7" i="87"/>
  <c r="I7" i="87" s="1"/>
  <c r="H4" i="87"/>
  <c r="I4" i="87" s="1"/>
  <c r="H11" i="87"/>
  <c r="I11" i="87" s="1"/>
  <c r="H10" i="87"/>
  <c r="I10" i="87" s="1"/>
  <c r="H14" i="87"/>
  <c r="I14" i="87" s="1"/>
  <c r="H6" i="87"/>
  <c r="I6" i="87" s="1"/>
  <c r="K32" i="87"/>
  <c r="H13" i="87"/>
  <c r="I13" i="87" s="1"/>
  <c r="H9" i="87"/>
  <c r="I9" i="87" s="1"/>
  <c r="H5" i="87"/>
  <c r="I5" i="87" s="1"/>
  <c r="H17" i="87"/>
  <c r="I17" i="87" s="1"/>
  <c r="F32" i="87"/>
  <c r="J9" i="87" l="1"/>
  <c r="J14" i="87"/>
  <c r="J7" i="87"/>
  <c r="J3" i="87"/>
  <c r="J13" i="87"/>
  <c r="J10" i="87"/>
  <c r="J12" i="87"/>
  <c r="J17" i="87"/>
  <c r="J11" i="87"/>
  <c r="J15" i="87"/>
  <c r="J5" i="87"/>
  <c r="J6" i="87"/>
  <c r="J4" i="87"/>
  <c r="J8" i="87"/>
  <c r="H18" i="87" l="1"/>
  <c r="I18" i="87" s="1"/>
  <c r="J18" i="87" l="1"/>
  <c r="H19" i="87"/>
  <c r="I19" i="87" s="1"/>
  <c r="K2" i="79"/>
  <c r="J19" i="87" l="1"/>
  <c r="H20" i="87"/>
  <c r="I20" i="87" s="1"/>
  <c r="J20" i="87" l="1"/>
  <c r="H21" i="87"/>
  <c r="I21" i="87" s="1"/>
  <c r="J21" i="87" l="1"/>
  <c r="H22" i="87"/>
  <c r="I22" i="87" s="1"/>
  <c r="J22" i="87" l="1"/>
  <c r="H23" i="87"/>
  <c r="I23" i="87" s="1"/>
  <c r="J23" i="87" l="1"/>
  <c r="H24" i="87"/>
  <c r="I24" i="87" s="1"/>
  <c r="J24" i="87" l="1"/>
  <c r="H25" i="87"/>
  <c r="I25" i="87" s="1"/>
  <c r="J25" i="87" l="1"/>
  <c r="H26" i="87"/>
  <c r="I26" i="87" s="1"/>
  <c r="J26" i="87" l="1"/>
  <c r="H27" i="87"/>
  <c r="I27" i="87" s="1"/>
  <c r="J27" i="87" l="1"/>
  <c r="H28" i="87"/>
  <c r="I28" i="87" s="1"/>
  <c r="J28" i="87" l="1"/>
  <c r="H29" i="87"/>
  <c r="I29" i="87" s="1"/>
  <c r="J29" i="87" l="1"/>
  <c r="M29" i="87"/>
  <c r="H30" i="87"/>
  <c r="I30" i="87" s="1"/>
  <c r="J30" i="87" l="1"/>
  <c r="H31" i="87"/>
  <c r="I31" i="87" s="1"/>
  <c r="J31" i="87" l="1"/>
  <c r="H32" i="87" l="1"/>
  <c r="I32" i="87" l="1"/>
</calcChain>
</file>

<file path=xl/sharedStrings.xml><?xml version="1.0" encoding="utf-8"?>
<sst xmlns="http://schemas.openxmlformats.org/spreadsheetml/2006/main" count="89" uniqueCount="31">
  <si>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</si>
  <si>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</si>
  <si>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</si>
  <si>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</si>
  <si>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</si>
  <si>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</si>
  <si>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</si>
  <si>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</si>
  <si>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</si>
  <si>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</si>
  <si>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</si>
  <si>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</si>
  <si>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</si>
  <si>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Built up area in Sq. Ft.</t>
  </si>
  <si>
    <t>2BHK</t>
  </si>
  <si>
    <t>Flat</t>
  </si>
  <si>
    <t>Wing</t>
  </si>
  <si>
    <t>Tot - 10</t>
  </si>
  <si>
    <t>Approved</t>
  </si>
  <si>
    <t>Proposed</t>
  </si>
  <si>
    <t xml:space="preserve">1 BHK - 44                                      2 BHK - 50                                                                                               </t>
  </si>
  <si>
    <t xml:space="preserve">1 BHK - 16                                      2 BHK - 26                                                                                               </t>
  </si>
  <si>
    <t>4th Flr</t>
  </si>
  <si>
    <t>5 &amp; 6th Flr</t>
  </si>
  <si>
    <t>Nearby</t>
  </si>
  <si>
    <t xml:space="preserve"> As per Approved Plan /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</si>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</sst>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2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3" fillId="0" borderId="0" xfId="0" applyFont="1"/>
    <xf numFmtId="1" fontId="0" fillId="0" borderId="0" xfId="0" applyNumberFormat="1"/>
    <xf numFmtId="43" fontId="5" fillId="0" borderId="0" xfId="0" applyNumberFormat="1" applyFont="1"/>
    <xf numFmtId="0" fontId="6" fillId="4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6" xfId="0" applyFont="1" applyBorder="1" applyAlignment="1">
      <alignment horizontal="center"/>
    </xf>
    <xf numFmtId="43" fontId="6" fillId="0" borderId="6" xfId="1" applyFont="1" applyBorder="1" applyAlignment="1">
      <alignment horizontal="left"/>
    </xf>
    <xf numFmtId="43" fontId="6" fillId="0" borderId="6" xfId="1" applyFont="1" applyBorder="1" applyAlignment="1">
      <alignment horizontal="center"/>
    </xf>
    <xf numFmtId="1" fontId="6" fillId="0" borderId="6" xfId="2" applyNumberFormat="1" applyFont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horizontal="center"/>
    </xf>
    <xf numFmtId="0" fontId="6" fillId="4" borderId="0" xfId="0" applyFont="1" applyFill="1"/>
    <xf numFmtId="0" fontId="6" fillId="0" borderId="0" xfId="0" applyFont="1"/>
    <xf numFmtId="2" fontId="6" fillId="0" borderId="0" xfId="0" applyNumberFormat="1" applyFont="1"/>
    <xf numFmtId="0" fontId="4" fillId="2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9" fillId="5" borderId="0" xfId="0" applyFont="1" applyFill="1"/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left"/>
    </xf>
    <xf numFmtId="164" fontId="13" fillId="0" borderId="1" xfId="1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left"/>
    </xf>
    <xf numFmtId="164" fontId="14" fillId="0" borderId="1" xfId="1" applyNumberFormat="1" applyFont="1" applyFill="1" applyBorder="1" applyAlignment="1">
      <alignment horizontal="center"/>
    </xf>
    <xf numFmtId="1" fontId="14" fillId="0" borderId="1" xfId="2" applyNumberFormat="1" applyFont="1" applyFill="1" applyBorder="1" applyAlignment="1">
      <alignment horizontal="center" vertical="top" wrapText="1"/>
    </xf>
    <xf numFmtId="0" fontId="7" fillId="6" borderId="0" xfId="0" applyFont="1" applyFill="1" applyAlignment="1">
      <alignment horizontal="center"/>
    </xf>
    <xf numFmtId="0" fontId="2" fillId="6" borderId="0" xfId="0" applyFont="1" applyFill="1"/>
    <xf numFmtId="0" fontId="0" fillId="6" borderId="0" xfId="0" applyFill="1"/>
    <xf numFmtId="0" fontId="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left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3" fontId="2" fillId="6" borderId="0" xfId="1" applyFont="1" applyFill="1" applyAlignment="1">
      <alignment horizontal="center" vertical="center"/>
    </xf>
    <xf numFmtId="43" fontId="2" fillId="6" borderId="0" xfId="0" applyNumberFormat="1" applyFont="1" applyFill="1" applyAlignment="1">
      <alignment horizontal="center" vertical="center"/>
    </xf>
    <xf numFmtId="43" fontId="0" fillId="6" borderId="0" xfId="0" applyNumberFormat="1" applyFill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43" fontId="7" fillId="6" borderId="1" xfId="1" applyFont="1" applyFill="1" applyBorder="1"/>
    <xf numFmtId="43" fontId="2" fillId="6" borderId="0" xfId="1" applyFont="1" applyFill="1"/>
    <xf numFmtId="43" fontId="7" fillId="6" borderId="0" xfId="0" applyNumberFormat="1" applyFont="1" applyFill="1"/>
    <xf numFmtId="1" fontId="2" fillId="6" borderId="0" xfId="0" applyNumberFormat="1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22</xdr:col>
      <xdr:colOff>573404</xdr:colOff>
      <xdr:row>39</xdr:row>
      <xdr:rowOff>105852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E821E2-190F-BEE0-76B8-8074B9A44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3641704" cy="7716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463826</xdr:colOff>
      <xdr:row>0</xdr:row>
      <xdr:rowOff>0</xdr:rowOff>
    </xdr:from>
    <xdr:to>
      <xdr:col>18</xdr:col>
      <xdr:colOff>97967</xdr:colOff>
      <xdr:row>35</xdr:row>
      <xdr:rowOff>143826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75F2A3-9CE6-7F2C-E503-54419D56A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8391" y="0"/>
          <a:ext cx="7602011" cy="6811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4" style="15" customWidth="1"/>
    <col min="2" max="3" width="5.140625" style="16" customWidth="1"/>
    <col min="4" max="4" width="6.140625" style="16" customWidth="1"/>
    <col min="5" max="5" width="7.140625" style="17" customWidth="1"/>
    <col min="6" max="6" width="6.7109375" style="1" customWidth="1"/>
    <col min="7" max="7" width="7.140625" style="1" customWidth="1"/>
    <col min="8" max="8" width="12.140625" style="1" customWidth="1"/>
    <col min="9" max="9" width="11" style="1" customWidth="1"/>
    <col min="10" max="10" width="7.7109375" style="1" customWidth="1"/>
    <col min="11" max="11" width="11.42578125" style="1" customWidth="1"/>
    <col min="12" max="12" width="11.5703125" customWidth="1"/>
    <col min="13" max="13" width="10.42578125" bestFit="1" customWidth="1"/>
  </cols>
  <sheetData>
    <row r="1" spans="1:13" ht="57.75" customHeight="1" x14ac:dyDescent="0.25">
      <c r="A1" s="21" t="s">
        <v>1</v>
      </c>
      <c r="B1" s="22" t="s">
        <v>0</v>
      </c>
      <c r="C1" s="22" t="s">
        <v>2</v>
      </c>
      <c r="D1" s="22" t="s">
        <v>11</v>
      </c>
      <c r="E1" s="22" t="s">
        <v>25</v>
      </c>
      <c r="F1" s="23" t="s">
        <v>13</v>
      </c>
      <c r="G1" s="21" t="s">
        <v>26</v>
      </c>
      <c r="H1" s="22" t="s">
        <v>27</v>
      </c>
      <c r="I1" s="24" t="s">
        <v>28</v>
      </c>
      <c r="J1" s="24" t="s">
        <v>29</v>
      </c>
      <c r="K1" s="24" t="s">
        <v>30</v>
      </c>
    </row>
    <row r="2" spans="1:13" x14ac:dyDescent="0.25">
      <c r="A2" s="25">
        <v>1</v>
      </c>
      <c r="B2" s="26">
        <v>401</v>
      </c>
      <c r="C2" s="26">
        <v>1</v>
      </c>
      <c r="D2" s="26" t="s">
        <v>12</v>
      </c>
      <c r="E2" s="26">
        <v>562</v>
      </c>
      <c r="F2" s="26">
        <f>E2*1.1</f>
        <v>618.20000000000005</v>
      </c>
      <c r="G2" s="25">
        <v>13800</v>
      </c>
      <c r="H2" s="27">
        <f>E2*G2</f>
        <v>7755600</v>
      </c>
      <c r="I2" s="28">
        <f>ROUND(H2*1.06,0)</f>
        <v>8220936</v>
      </c>
      <c r="J2" s="29">
        <f t="shared" ref="J2" si="0">MROUND((I2*0.025/12),500)</f>
        <v>17000</v>
      </c>
      <c r="K2" s="28">
        <f>F2*2600</f>
        <v>1607320.0000000002</v>
      </c>
      <c r="M2" s="3">
        <v>7500</v>
      </c>
    </row>
    <row r="3" spans="1:13" x14ac:dyDescent="0.25">
      <c r="A3" s="25">
        <v>2</v>
      </c>
      <c r="B3" s="26">
        <v>402</v>
      </c>
      <c r="C3" s="26">
        <v>1</v>
      </c>
      <c r="D3" s="26" t="s">
        <v>12</v>
      </c>
      <c r="E3" s="26">
        <v>626</v>
      </c>
      <c r="F3" s="26">
        <f t="shared" ref="F3:F31" si="1">E3*1.1</f>
        <v>688.6</v>
      </c>
      <c r="G3" s="25">
        <v>13800</v>
      </c>
      <c r="H3" s="27">
        <f t="shared" ref="H3:H31" si="2">E3*G3</f>
        <v>8638800</v>
      </c>
      <c r="I3" s="28">
        <f t="shared" ref="I3:I31" si="3">ROUND(H3*1.06,0)</f>
        <v>9157128</v>
      </c>
      <c r="J3" s="29">
        <f t="shared" ref="J3:J31" si="4">MROUND((I3*0.025/12),500)</f>
        <v>19000</v>
      </c>
      <c r="K3" s="28">
        <f t="shared" ref="K3:K31" si="5">F3*2600</f>
        <v>1790360</v>
      </c>
      <c r="M3" s="3"/>
    </row>
    <row r="4" spans="1:13" x14ac:dyDescent="0.25">
      <c r="A4" s="25">
        <v>3</v>
      </c>
      <c r="B4" s="26">
        <v>403</v>
      </c>
      <c r="C4" s="26">
        <v>1</v>
      </c>
      <c r="D4" s="26" t="s">
        <v>12</v>
      </c>
      <c r="E4" s="26">
        <v>644</v>
      </c>
      <c r="F4" s="26">
        <f t="shared" si="1"/>
        <v>708.40000000000009</v>
      </c>
      <c r="G4" s="25">
        <v>13800</v>
      </c>
      <c r="H4" s="27">
        <f t="shared" si="2"/>
        <v>8887200</v>
      </c>
      <c r="I4" s="28">
        <f t="shared" si="3"/>
        <v>9420432</v>
      </c>
      <c r="J4" s="29">
        <f t="shared" si="4"/>
        <v>19500</v>
      </c>
      <c r="K4" s="28">
        <f t="shared" si="5"/>
        <v>1841840.0000000002</v>
      </c>
      <c r="M4" s="3">
        <f>H4/F4</f>
        <v>12545.454545454544</v>
      </c>
    </row>
    <row r="5" spans="1:13" x14ac:dyDescent="0.25">
      <c r="A5" s="25">
        <v>4</v>
      </c>
      <c r="B5" s="26">
        <v>404</v>
      </c>
      <c r="C5" s="26">
        <v>1</v>
      </c>
      <c r="D5" s="26" t="s">
        <v>12</v>
      </c>
      <c r="E5" s="26">
        <v>626</v>
      </c>
      <c r="F5" s="26">
        <f t="shared" si="1"/>
        <v>688.6</v>
      </c>
      <c r="G5" s="25">
        <v>13800</v>
      </c>
      <c r="H5" s="27">
        <f t="shared" si="2"/>
        <v>8638800</v>
      </c>
      <c r="I5" s="28">
        <f t="shared" si="3"/>
        <v>9157128</v>
      </c>
      <c r="J5" s="29">
        <f t="shared" si="4"/>
        <v>19000</v>
      </c>
      <c r="K5" s="28">
        <f t="shared" si="5"/>
        <v>1790360</v>
      </c>
      <c r="M5" s="3"/>
    </row>
    <row r="6" spans="1:13" x14ac:dyDescent="0.25">
      <c r="A6" s="25">
        <v>5</v>
      </c>
      <c r="B6" s="26">
        <v>405</v>
      </c>
      <c r="C6" s="26">
        <v>1</v>
      </c>
      <c r="D6" s="26" t="s">
        <v>12</v>
      </c>
      <c r="E6" s="26">
        <v>562</v>
      </c>
      <c r="F6" s="26">
        <f t="shared" si="1"/>
        <v>618.20000000000005</v>
      </c>
      <c r="G6" s="25">
        <v>13800</v>
      </c>
      <c r="H6" s="27">
        <f t="shared" si="2"/>
        <v>7755600</v>
      </c>
      <c r="I6" s="28">
        <f t="shared" si="3"/>
        <v>8220936</v>
      </c>
      <c r="J6" s="29">
        <f t="shared" si="4"/>
        <v>17000</v>
      </c>
      <c r="K6" s="28">
        <f t="shared" si="5"/>
        <v>1607320.0000000002</v>
      </c>
      <c r="M6" s="3"/>
    </row>
    <row r="7" spans="1:13" x14ac:dyDescent="0.25">
      <c r="A7" s="25">
        <v>6</v>
      </c>
      <c r="B7" s="26">
        <v>406</v>
      </c>
      <c r="C7" s="26">
        <v>1</v>
      </c>
      <c r="D7" s="26" t="s">
        <v>12</v>
      </c>
      <c r="E7" s="26">
        <v>561</v>
      </c>
      <c r="F7" s="26">
        <f t="shared" si="1"/>
        <v>617.1</v>
      </c>
      <c r="G7" s="25">
        <v>13800</v>
      </c>
      <c r="H7" s="27">
        <f t="shared" si="2"/>
        <v>7741800</v>
      </c>
      <c r="I7" s="28">
        <f t="shared" si="3"/>
        <v>8206308</v>
      </c>
      <c r="J7" s="29">
        <f t="shared" si="4"/>
        <v>17000</v>
      </c>
      <c r="K7" s="28">
        <f t="shared" si="5"/>
        <v>1604460</v>
      </c>
      <c r="M7" s="3"/>
    </row>
    <row r="8" spans="1:13" x14ac:dyDescent="0.25">
      <c r="A8" s="25">
        <v>7</v>
      </c>
      <c r="B8" s="26">
        <v>407</v>
      </c>
      <c r="C8" s="26">
        <v>2</v>
      </c>
      <c r="D8" s="26" t="s">
        <v>12</v>
      </c>
      <c r="E8" s="26">
        <v>588</v>
      </c>
      <c r="F8" s="26">
        <f t="shared" si="1"/>
        <v>646.80000000000007</v>
      </c>
      <c r="G8" s="25">
        <v>13800</v>
      </c>
      <c r="H8" s="27">
        <f t="shared" si="2"/>
        <v>8114400</v>
      </c>
      <c r="I8" s="28">
        <f t="shared" si="3"/>
        <v>8601264</v>
      </c>
      <c r="J8" s="29">
        <f t="shared" si="4"/>
        <v>18000</v>
      </c>
      <c r="K8" s="28">
        <f t="shared" si="5"/>
        <v>1681680.0000000002</v>
      </c>
      <c r="M8" s="3"/>
    </row>
    <row r="9" spans="1:13" x14ac:dyDescent="0.25">
      <c r="A9" s="25">
        <v>8</v>
      </c>
      <c r="B9" s="26">
        <v>408</v>
      </c>
      <c r="C9" s="26">
        <v>2</v>
      </c>
      <c r="D9" s="26" t="s">
        <v>12</v>
      </c>
      <c r="E9" s="26">
        <v>604</v>
      </c>
      <c r="F9" s="26">
        <f t="shared" si="1"/>
        <v>664.40000000000009</v>
      </c>
      <c r="G9" s="25">
        <v>13800</v>
      </c>
      <c r="H9" s="27">
        <f t="shared" si="2"/>
        <v>8335200</v>
      </c>
      <c r="I9" s="28">
        <f t="shared" si="3"/>
        <v>8835312</v>
      </c>
      <c r="J9" s="29">
        <f t="shared" si="4"/>
        <v>18500</v>
      </c>
      <c r="K9" s="28">
        <f t="shared" si="5"/>
        <v>1727440.0000000002</v>
      </c>
    </row>
    <row r="10" spans="1:13" x14ac:dyDescent="0.25">
      <c r="A10" s="25">
        <v>9</v>
      </c>
      <c r="B10" s="26">
        <v>409</v>
      </c>
      <c r="C10" s="26">
        <v>2</v>
      </c>
      <c r="D10" s="26" t="s">
        <v>12</v>
      </c>
      <c r="E10" s="26">
        <v>588</v>
      </c>
      <c r="F10" s="26">
        <f t="shared" si="1"/>
        <v>646.80000000000007</v>
      </c>
      <c r="G10" s="25">
        <v>13800</v>
      </c>
      <c r="H10" s="27">
        <f t="shared" si="2"/>
        <v>8114400</v>
      </c>
      <c r="I10" s="28">
        <f t="shared" si="3"/>
        <v>8601264</v>
      </c>
      <c r="J10" s="29">
        <f t="shared" si="4"/>
        <v>18000</v>
      </c>
      <c r="K10" s="28">
        <f t="shared" si="5"/>
        <v>1681680.0000000002</v>
      </c>
    </row>
    <row r="11" spans="1:13" x14ac:dyDescent="0.25">
      <c r="A11" s="25">
        <v>10</v>
      </c>
      <c r="B11" s="26">
        <v>410</v>
      </c>
      <c r="C11" s="26">
        <v>2</v>
      </c>
      <c r="D11" s="26" t="s">
        <v>12</v>
      </c>
      <c r="E11" s="26">
        <v>561</v>
      </c>
      <c r="F11" s="26">
        <f t="shared" si="1"/>
        <v>617.1</v>
      </c>
      <c r="G11" s="25">
        <v>13800</v>
      </c>
      <c r="H11" s="27">
        <f t="shared" si="2"/>
        <v>7741800</v>
      </c>
      <c r="I11" s="28">
        <f t="shared" si="3"/>
        <v>8206308</v>
      </c>
      <c r="J11" s="29">
        <f t="shared" si="4"/>
        <v>17000</v>
      </c>
      <c r="K11" s="28">
        <f t="shared" si="5"/>
        <v>1604460</v>
      </c>
    </row>
    <row r="12" spans="1:13" x14ac:dyDescent="0.25">
      <c r="A12" s="25">
        <v>11</v>
      </c>
      <c r="B12" s="26">
        <v>501</v>
      </c>
      <c r="C12" s="26">
        <v>2</v>
      </c>
      <c r="D12" s="26" t="s">
        <v>12</v>
      </c>
      <c r="E12" s="26">
        <v>562</v>
      </c>
      <c r="F12" s="26">
        <f t="shared" si="1"/>
        <v>618.20000000000005</v>
      </c>
      <c r="G12" s="25">
        <v>13800</v>
      </c>
      <c r="H12" s="27">
        <f t="shared" si="2"/>
        <v>7755600</v>
      </c>
      <c r="I12" s="28">
        <f t="shared" si="3"/>
        <v>8220936</v>
      </c>
      <c r="J12" s="29">
        <f t="shared" si="4"/>
        <v>17000</v>
      </c>
      <c r="K12" s="28">
        <f t="shared" si="5"/>
        <v>1607320.0000000002</v>
      </c>
    </row>
    <row r="13" spans="1:13" x14ac:dyDescent="0.25">
      <c r="A13" s="25">
        <v>12</v>
      </c>
      <c r="B13" s="26">
        <v>502</v>
      </c>
      <c r="C13" s="26">
        <v>2</v>
      </c>
      <c r="D13" s="26" t="s">
        <v>12</v>
      </c>
      <c r="E13" s="26">
        <v>626</v>
      </c>
      <c r="F13" s="26">
        <f t="shared" si="1"/>
        <v>688.6</v>
      </c>
      <c r="G13" s="25">
        <v>13800</v>
      </c>
      <c r="H13" s="27">
        <f t="shared" si="2"/>
        <v>8638800</v>
      </c>
      <c r="I13" s="28">
        <f t="shared" si="3"/>
        <v>9157128</v>
      </c>
      <c r="J13" s="29">
        <f t="shared" si="4"/>
        <v>19000</v>
      </c>
      <c r="K13" s="28">
        <f t="shared" si="5"/>
        <v>1790360</v>
      </c>
    </row>
    <row r="14" spans="1:13" x14ac:dyDescent="0.25">
      <c r="A14" s="25">
        <v>13</v>
      </c>
      <c r="B14" s="26">
        <v>503</v>
      </c>
      <c r="C14" s="26">
        <v>2</v>
      </c>
      <c r="D14" s="26" t="s">
        <v>12</v>
      </c>
      <c r="E14" s="26">
        <v>644</v>
      </c>
      <c r="F14" s="26">
        <f t="shared" si="1"/>
        <v>708.40000000000009</v>
      </c>
      <c r="G14" s="25">
        <v>13800</v>
      </c>
      <c r="H14" s="27">
        <f t="shared" si="2"/>
        <v>8887200</v>
      </c>
      <c r="I14" s="28">
        <f t="shared" si="3"/>
        <v>9420432</v>
      </c>
      <c r="J14" s="29">
        <f t="shared" si="4"/>
        <v>19500</v>
      </c>
      <c r="K14" s="28">
        <f t="shared" si="5"/>
        <v>1841840.0000000002</v>
      </c>
    </row>
    <row r="15" spans="1:13" x14ac:dyDescent="0.25">
      <c r="A15" s="25">
        <v>14</v>
      </c>
      <c r="B15" s="26">
        <v>504</v>
      </c>
      <c r="C15" s="26">
        <v>2</v>
      </c>
      <c r="D15" s="26" t="s">
        <v>12</v>
      </c>
      <c r="E15" s="26">
        <v>626</v>
      </c>
      <c r="F15" s="26">
        <f t="shared" si="1"/>
        <v>688.6</v>
      </c>
      <c r="G15" s="25">
        <v>13800</v>
      </c>
      <c r="H15" s="27">
        <f t="shared" si="2"/>
        <v>8638800</v>
      </c>
      <c r="I15" s="28">
        <f t="shared" si="3"/>
        <v>9157128</v>
      </c>
      <c r="J15" s="29">
        <f t="shared" si="4"/>
        <v>19000</v>
      </c>
      <c r="K15" s="28">
        <f t="shared" si="5"/>
        <v>1790360</v>
      </c>
    </row>
    <row r="16" spans="1:13" x14ac:dyDescent="0.25">
      <c r="A16" s="25">
        <v>15</v>
      </c>
      <c r="B16" s="26">
        <v>505</v>
      </c>
      <c r="C16" s="26">
        <v>2</v>
      </c>
      <c r="D16" s="26" t="s">
        <v>12</v>
      </c>
      <c r="E16" s="26">
        <v>562</v>
      </c>
      <c r="F16" s="26">
        <f t="shared" si="1"/>
        <v>618.20000000000005</v>
      </c>
      <c r="G16" s="25">
        <v>13800</v>
      </c>
      <c r="H16" s="27">
        <f t="shared" si="2"/>
        <v>7755600</v>
      </c>
      <c r="I16" s="28">
        <f t="shared" si="3"/>
        <v>8220936</v>
      </c>
      <c r="J16" s="29">
        <f t="shared" si="4"/>
        <v>17000</v>
      </c>
      <c r="K16" s="28">
        <f t="shared" si="5"/>
        <v>1607320.0000000002</v>
      </c>
    </row>
    <row r="17" spans="1:13" x14ac:dyDescent="0.25">
      <c r="A17" s="25">
        <v>16</v>
      </c>
      <c r="B17" s="26">
        <v>506</v>
      </c>
      <c r="C17" s="26">
        <v>2</v>
      </c>
      <c r="D17" s="26" t="s">
        <v>12</v>
      </c>
      <c r="E17" s="26">
        <v>561</v>
      </c>
      <c r="F17" s="26">
        <f t="shared" si="1"/>
        <v>617.1</v>
      </c>
      <c r="G17" s="25">
        <v>13800</v>
      </c>
      <c r="H17" s="27">
        <f t="shared" si="2"/>
        <v>7741800</v>
      </c>
      <c r="I17" s="28">
        <f t="shared" si="3"/>
        <v>8206308</v>
      </c>
      <c r="J17" s="29">
        <f t="shared" si="4"/>
        <v>17000</v>
      </c>
      <c r="K17" s="28">
        <f t="shared" si="5"/>
        <v>1604460</v>
      </c>
    </row>
    <row r="18" spans="1:13" x14ac:dyDescent="0.25">
      <c r="A18" s="25">
        <v>17</v>
      </c>
      <c r="B18" s="26">
        <v>507</v>
      </c>
      <c r="C18" s="26">
        <v>3</v>
      </c>
      <c r="D18" s="26" t="s">
        <v>12</v>
      </c>
      <c r="E18" s="26">
        <v>588</v>
      </c>
      <c r="F18" s="26">
        <f t="shared" si="1"/>
        <v>646.80000000000007</v>
      </c>
      <c r="G18" s="25">
        <v>13800</v>
      </c>
      <c r="H18" s="27">
        <f t="shared" si="2"/>
        <v>8114400</v>
      </c>
      <c r="I18" s="28">
        <f t="shared" si="3"/>
        <v>8601264</v>
      </c>
      <c r="J18" s="29">
        <f t="shared" si="4"/>
        <v>18000</v>
      </c>
      <c r="K18" s="28">
        <f t="shared" si="5"/>
        <v>1681680.0000000002</v>
      </c>
    </row>
    <row r="19" spans="1:13" x14ac:dyDescent="0.25">
      <c r="A19" s="25">
        <v>18</v>
      </c>
      <c r="B19" s="26">
        <v>508</v>
      </c>
      <c r="C19" s="26">
        <v>3</v>
      </c>
      <c r="D19" s="26" t="s">
        <v>12</v>
      </c>
      <c r="E19" s="26">
        <v>604</v>
      </c>
      <c r="F19" s="26">
        <f t="shared" si="1"/>
        <v>664.40000000000009</v>
      </c>
      <c r="G19" s="25">
        <v>13800</v>
      </c>
      <c r="H19" s="27">
        <f t="shared" si="2"/>
        <v>8335200</v>
      </c>
      <c r="I19" s="28">
        <f t="shared" si="3"/>
        <v>8835312</v>
      </c>
      <c r="J19" s="29">
        <f t="shared" si="4"/>
        <v>18500</v>
      </c>
      <c r="K19" s="28">
        <f t="shared" si="5"/>
        <v>1727440.0000000002</v>
      </c>
    </row>
    <row r="20" spans="1:13" x14ac:dyDescent="0.25">
      <c r="A20" s="25">
        <v>19</v>
      </c>
      <c r="B20" s="26">
        <v>509</v>
      </c>
      <c r="C20" s="26">
        <v>3</v>
      </c>
      <c r="D20" s="26" t="s">
        <v>12</v>
      </c>
      <c r="E20" s="26">
        <v>588</v>
      </c>
      <c r="F20" s="26">
        <f t="shared" si="1"/>
        <v>646.80000000000007</v>
      </c>
      <c r="G20" s="25">
        <v>13800</v>
      </c>
      <c r="H20" s="27">
        <f t="shared" si="2"/>
        <v>8114400</v>
      </c>
      <c r="I20" s="28">
        <f t="shared" si="3"/>
        <v>8601264</v>
      </c>
      <c r="J20" s="29">
        <f t="shared" si="4"/>
        <v>18000</v>
      </c>
      <c r="K20" s="28">
        <f t="shared" si="5"/>
        <v>1681680.0000000002</v>
      </c>
    </row>
    <row r="21" spans="1:13" x14ac:dyDescent="0.25">
      <c r="A21" s="25">
        <v>20</v>
      </c>
      <c r="B21" s="26">
        <v>510</v>
      </c>
      <c r="C21" s="26">
        <v>3</v>
      </c>
      <c r="D21" s="26" t="s">
        <v>12</v>
      </c>
      <c r="E21" s="26">
        <v>561</v>
      </c>
      <c r="F21" s="26">
        <f t="shared" si="1"/>
        <v>617.1</v>
      </c>
      <c r="G21" s="25">
        <v>13800</v>
      </c>
      <c r="H21" s="27">
        <f t="shared" si="2"/>
        <v>7741800</v>
      </c>
      <c r="I21" s="28">
        <f t="shared" si="3"/>
        <v>8206308</v>
      </c>
      <c r="J21" s="29">
        <f t="shared" si="4"/>
        <v>17000</v>
      </c>
      <c r="K21" s="28">
        <f t="shared" si="5"/>
        <v>1604460</v>
      </c>
    </row>
    <row r="22" spans="1:13" x14ac:dyDescent="0.25">
      <c r="A22" s="25">
        <v>21</v>
      </c>
      <c r="B22" s="26">
        <v>601</v>
      </c>
      <c r="C22" s="26">
        <v>3</v>
      </c>
      <c r="D22" s="26" t="s">
        <v>12</v>
      </c>
      <c r="E22" s="26">
        <v>562</v>
      </c>
      <c r="F22" s="26">
        <f t="shared" si="1"/>
        <v>618.20000000000005</v>
      </c>
      <c r="G22" s="25">
        <v>13800</v>
      </c>
      <c r="H22" s="27">
        <f t="shared" si="2"/>
        <v>7755600</v>
      </c>
      <c r="I22" s="28">
        <f t="shared" si="3"/>
        <v>8220936</v>
      </c>
      <c r="J22" s="29">
        <f t="shared" si="4"/>
        <v>17000</v>
      </c>
      <c r="K22" s="28">
        <f t="shared" si="5"/>
        <v>1607320.0000000002</v>
      </c>
    </row>
    <row r="23" spans="1:13" x14ac:dyDescent="0.25">
      <c r="A23" s="25">
        <v>22</v>
      </c>
      <c r="B23" s="26">
        <v>602</v>
      </c>
      <c r="C23" s="26">
        <v>3</v>
      </c>
      <c r="D23" s="26" t="s">
        <v>12</v>
      </c>
      <c r="E23" s="26">
        <v>626</v>
      </c>
      <c r="F23" s="26">
        <f t="shared" si="1"/>
        <v>688.6</v>
      </c>
      <c r="G23" s="25">
        <v>13800</v>
      </c>
      <c r="H23" s="27">
        <f t="shared" si="2"/>
        <v>8638800</v>
      </c>
      <c r="I23" s="28">
        <f t="shared" si="3"/>
        <v>9157128</v>
      </c>
      <c r="J23" s="29">
        <f t="shared" si="4"/>
        <v>19000</v>
      </c>
      <c r="K23" s="28">
        <f t="shared" si="5"/>
        <v>1790360</v>
      </c>
    </row>
    <row r="24" spans="1:13" x14ac:dyDescent="0.25">
      <c r="A24" s="25">
        <v>23</v>
      </c>
      <c r="B24" s="26">
        <v>603</v>
      </c>
      <c r="C24" s="26">
        <v>3</v>
      </c>
      <c r="D24" s="26" t="s">
        <v>12</v>
      </c>
      <c r="E24" s="26">
        <v>644</v>
      </c>
      <c r="F24" s="26">
        <f t="shared" si="1"/>
        <v>708.40000000000009</v>
      </c>
      <c r="G24" s="25">
        <v>13800</v>
      </c>
      <c r="H24" s="27">
        <f t="shared" si="2"/>
        <v>8887200</v>
      </c>
      <c r="I24" s="28">
        <f t="shared" si="3"/>
        <v>9420432</v>
      </c>
      <c r="J24" s="29">
        <f t="shared" si="4"/>
        <v>19500</v>
      </c>
      <c r="K24" s="28">
        <f t="shared" si="5"/>
        <v>1841840.0000000002</v>
      </c>
    </row>
    <row r="25" spans="1:13" x14ac:dyDescent="0.25">
      <c r="A25" s="25">
        <v>24</v>
      </c>
      <c r="B25" s="26">
        <v>604</v>
      </c>
      <c r="C25" s="26">
        <v>3</v>
      </c>
      <c r="D25" s="26" t="s">
        <v>12</v>
      </c>
      <c r="E25" s="26">
        <v>626</v>
      </c>
      <c r="F25" s="26">
        <f t="shared" si="1"/>
        <v>688.6</v>
      </c>
      <c r="G25" s="25">
        <v>13800</v>
      </c>
      <c r="H25" s="27">
        <f t="shared" si="2"/>
        <v>8638800</v>
      </c>
      <c r="I25" s="28">
        <f t="shared" si="3"/>
        <v>9157128</v>
      </c>
      <c r="J25" s="29">
        <f t="shared" si="4"/>
        <v>19000</v>
      </c>
      <c r="K25" s="28">
        <f t="shared" si="5"/>
        <v>1790360</v>
      </c>
    </row>
    <row r="26" spans="1:13" x14ac:dyDescent="0.25">
      <c r="A26" s="25">
        <v>25</v>
      </c>
      <c r="B26" s="26">
        <v>605</v>
      </c>
      <c r="C26" s="26">
        <v>3</v>
      </c>
      <c r="D26" s="26" t="s">
        <v>12</v>
      </c>
      <c r="E26" s="26">
        <v>562</v>
      </c>
      <c r="F26" s="26">
        <f t="shared" si="1"/>
        <v>618.20000000000005</v>
      </c>
      <c r="G26" s="25">
        <v>13800</v>
      </c>
      <c r="H26" s="27">
        <f t="shared" si="2"/>
        <v>7755600</v>
      </c>
      <c r="I26" s="28">
        <f t="shared" si="3"/>
        <v>8220936</v>
      </c>
      <c r="J26" s="29">
        <f t="shared" si="4"/>
        <v>17000</v>
      </c>
      <c r="K26" s="28">
        <f t="shared" si="5"/>
        <v>1607320.0000000002</v>
      </c>
    </row>
    <row r="27" spans="1:13" x14ac:dyDescent="0.25">
      <c r="A27" s="25">
        <v>26</v>
      </c>
      <c r="B27" s="26">
        <v>606</v>
      </c>
      <c r="C27" s="26">
        <v>3</v>
      </c>
      <c r="D27" s="26" t="s">
        <v>12</v>
      </c>
      <c r="E27" s="26">
        <v>561</v>
      </c>
      <c r="F27" s="26">
        <f t="shared" si="1"/>
        <v>617.1</v>
      </c>
      <c r="G27" s="25">
        <v>13800</v>
      </c>
      <c r="H27" s="27">
        <f t="shared" si="2"/>
        <v>7741800</v>
      </c>
      <c r="I27" s="28">
        <f t="shared" si="3"/>
        <v>8206308</v>
      </c>
      <c r="J27" s="29">
        <f t="shared" si="4"/>
        <v>17000</v>
      </c>
      <c r="K27" s="28">
        <f t="shared" si="5"/>
        <v>1604460</v>
      </c>
    </row>
    <row r="28" spans="1:13" x14ac:dyDescent="0.25">
      <c r="A28" s="25">
        <v>27</v>
      </c>
      <c r="B28" s="26">
        <v>607</v>
      </c>
      <c r="C28" s="26">
        <v>4</v>
      </c>
      <c r="D28" s="26" t="s">
        <v>12</v>
      </c>
      <c r="E28" s="26">
        <v>588</v>
      </c>
      <c r="F28" s="26">
        <f t="shared" si="1"/>
        <v>646.80000000000007</v>
      </c>
      <c r="G28" s="25">
        <v>13800</v>
      </c>
      <c r="H28" s="27">
        <f t="shared" si="2"/>
        <v>8114400</v>
      </c>
      <c r="I28" s="28">
        <f t="shared" si="3"/>
        <v>8601264</v>
      </c>
      <c r="J28" s="29">
        <f t="shared" si="4"/>
        <v>18000</v>
      </c>
      <c r="K28" s="28">
        <f t="shared" si="5"/>
        <v>1681680.0000000002</v>
      </c>
    </row>
    <row r="29" spans="1:13" x14ac:dyDescent="0.25">
      <c r="A29" s="25">
        <v>28</v>
      </c>
      <c r="B29" s="26">
        <v>608</v>
      </c>
      <c r="C29" s="26">
        <v>4</v>
      </c>
      <c r="D29" s="26" t="s">
        <v>12</v>
      </c>
      <c r="E29" s="26">
        <v>604</v>
      </c>
      <c r="F29" s="26">
        <f t="shared" si="1"/>
        <v>664.40000000000009</v>
      </c>
      <c r="G29" s="25">
        <v>13800</v>
      </c>
      <c r="H29" s="27">
        <f t="shared" si="2"/>
        <v>8335200</v>
      </c>
      <c r="I29" s="28">
        <f t="shared" si="3"/>
        <v>8835312</v>
      </c>
      <c r="J29" s="29">
        <f t="shared" si="4"/>
        <v>18500</v>
      </c>
      <c r="K29" s="28">
        <f t="shared" si="5"/>
        <v>1727440.0000000002</v>
      </c>
      <c r="M29" s="3">
        <f>H29/F29</f>
        <v>12545.454545454544</v>
      </c>
    </row>
    <row r="30" spans="1:13" x14ac:dyDescent="0.25">
      <c r="A30" s="25">
        <v>29</v>
      </c>
      <c r="B30" s="26">
        <v>609</v>
      </c>
      <c r="C30" s="26">
        <v>4</v>
      </c>
      <c r="D30" s="26" t="s">
        <v>12</v>
      </c>
      <c r="E30" s="26">
        <v>588</v>
      </c>
      <c r="F30" s="26">
        <f t="shared" si="1"/>
        <v>646.80000000000007</v>
      </c>
      <c r="G30" s="25">
        <v>13800</v>
      </c>
      <c r="H30" s="27">
        <f t="shared" si="2"/>
        <v>8114400</v>
      </c>
      <c r="I30" s="28">
        <f t="shared" si="3"/>
        <v>8601264</v>
      </c>
      <c r="J30" s="29">
        <f t="shared" si="4"/>
        <v>18000</v>
      </c>
      <c r="K30" s="28">
        <f t="shared" si="5"/>
        <v>1681680.0000000002</v>
      </c>
    </row>
    <row r="31" spans="1:13" x14ac:dyDescent="0.25">
      <c r="A31" s="25">
        <v>30</v>
      </c>
      <c r="B31" s="26">
        <v>610</v>
      </c>
      <c r="C31" s="26">
        <v>4</v>
      </c>
      <c r="D31" s="26" t="s">
        <v>12</v>
      </c>
      <c r="E31" s="26">
        <v>561</v>
      </c>
      <c r="F31" s="26">
        <f t="shared" si="1"/>
        <v>617.1</v>
      </c>
      <c r="G31" s="25">
        <v>13800</v>
      </c>
      <c r="H31" s="27">
        <f t="shared" si="2"/>
        <v>7741800</v>
      </c>
      <c r="I31" s="28">
        <f t="shared" si="3"/>
        <v>8206308</v>
      </c>
      <c r="J31" s="29">
        <f t="shared" si="4"/>
        <v>17000</v>
      </c>
      <c r="K31" s="28">
        <f t="shared" si="5"/>
        <v>1604460</v>
      </c>
    </row>
    <row r="32" spans="1:13" x14ac:dyDescent="0.25">
      <c r="A32" s="30" t="s">
        <v>3</v>
      </c>
      <c r="B32" s="30"/>
      <c r="C32" s="30"/>
      <c r="D32" s="30"/>
      <c r="E32" s="31">
        <f>SUM(E2:E31)</f>
        <v>17766</v>
      </c>
      <c r="F32" s="31">
        <f>SUM(F2:F31)</f>
        <v>19542.599999999999</v>
      </c>
      <c r="G32" s="25"/>
      <c r="H32" s="32">
        <f>SUM(H2:H31)</f>
        <v>245170800</v>
      </c>
      <c r="I32" s="33">
        <f>SUM(I2:I31)</f>
        <v>259881048</v>
      </c>
      <c r="J32" s="34"/>
      <c r="K32" s="33">
        <f>SUM(K2:K31)</f>
        <v>50810760</v>
      </c>
    </row>
    <row r="33" spans="1:12" x14ac:dyDescent="0.25">
      <c r="A33" s="7"/>
      <c r="B33" s="8"/>
      <c r="C33" s="8"/>
      <c r="D33" s="1"/>
      <c r="E33" s="9"/>
      <c r="F33" s="8"/>
      <c r="G33" s="10"/>
      <c r="H33" s="11"/>
      <c r="I33" s="12"/>
      <c r="J33" s="13"/>
      <c r="K33" s="14"/>
    </row>
    <row r="35" spans="1:12" x14ac:dyDescent="0.25">
      <c r="L35">
        <f>F32*2600</f>
        <v>50810759.999999993</v>
      </c>
    </row>
  </sheetData>
  <mergeCells count="1">
    <mergeCell ref="A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D14" sqref="D14"/>
    </sheetView>
  </sheetViews>
  <sheetFormatPr defaultRowHeight="15" x14ac:dyDescent="0.25"/>
  <cols>
    <col min="2" max="2" width="10.28515625" customWidth="1"/>
    <col min="3" max="3" width="18.5703125" customWidth="1"/>
    <col min="4" max="4" width="10.42578125" customWidth="1"/>
    <col min="5" max="6" width="11.5703125" bestFit="1" customWidth="1"/>
    <col min="7" max="7" width="19.28515625" customWidth="1"/>
    <col min="8" max="8" width="21" customWidth="1"/>
    <col min="9" max="9" width="5.7109375" customWidth="1"/>
    <col min="10" max="10" width="19.28515625" customWidth="1"/>
    <col min="11" max="11" width="16.28515625" bestFit="1" customWidth="1"/>
    <col min="12" max="12" width="15.28515625" bestFit="1" customWidth="1"/>
  </cols>
  <sheetData>
    <row r="1" spans="1:13" x14ac:dyDescent="0.25">
      <c r="A1" s="35" t="s">
        <v>4</v>
      </c>
      <c r="B1" s="35" t="s">
        <v>16</v>
      </c>
      <c r="C1" s="35" t="s">
        <v>10</v>
      </c>
      <c r="D1" s="35" t="s">
        <v>5</v>
      </c>
      <c r="E1" s="35" t="s">
        <v>6</v>
      </c>
      <c r="F1" s="35" t="s">
        <v>7</v>
      </c>
      <c r="G1" s="35" t="s">
        <v>8</v>
      </c>
      <c r="H1" s="35" t="s">
        <v>9</v>
      </c>
      <c r="I1" s="36"/>
      <c r="J1" s="36"/>
      <c r="K1" s="36"/>
      <c r="L1" s="37"/>
      <c r="M1" s="1"/>
    </row>
    <row r="2" spans="1:13" ht="54" customHeight="1" x14ac:dyDescent="0.25">
      <c r="A2" s="38">
        <v>1</v>
      </c>
      <c r="B2" s="39" t="s">
        <v>18</v>
      </c>
      <c r="C2" s="40" t="s">
        <v>21</v>
      </c>
      <c r="D2" s="41">
        <f>16+26</f>
        <v>42</v>
      </c>
      <c r="E2" s="42">
        <v>20648</v>
      </c>
      <c r="F2" s="43">
        <v>22713</v>
      </c>
      <c r="G2" s="44">
        <v>280399840</v>
      </c>
      <c r="H2" s="45">
        <v>308439824</v>
      </c>
      <c r="I2" s="46"/>
      <c r="J2" s="47">
        <v>2400</v>
      </c>
      <c r="K2" s="48">
        <f>F2*J2</f>
        <v>54511200</v>
      </c>
      <c r="L2" s="49"/>
      <c r="M2" s="1"/>
    </row>
    <row r="3" spans="1:13" ht="33" x14ac:dyDescent="0.25">
      <c r="A3" s="50">
        <v>2</v>
      </c>
      <c r="B3" s="51" t="s">
        <v>19</v>
      </c>
      <c r="C3" s="40" t="s">
        <v>20</v>
      </c>
      <c r="D3" s="52">
        <f>44+50</f>
        <v>94</v>
      </c>
      <c r="E3" s="53">
        <v>44272</v>
      </c>
      <c r="F3" s="54">
        <v>48699</v>
      </c>
      <c r="G3" s="55">
        <v>613242480</v>
      </c>
      <c r="H3" s="56">
        <v>674566728</v>
      </c>
      <c r="I3" s="46"/>
      <c r="J3" s="47">
        <v>2400</v>
      </c>
      <c r="K3" s="48">
        <f>F3*J3</f>
        <v>116877600</v>
      </c>
      <c r="L3" s="49"/>
      <c r="M3" s="1"/>
    </row>
    <row r="4" spans="1:13" x14ac:dyDescent="0.25">
      <c r="A4" s="57" t="s">
        <v>3</v>
      </c>
      <c r="B4" s="57"/>
      <c r="C4" s="57"/>
      <c r="D4" s="58">
        <f>SUM(D2:D3)</f>
        <v>136</v>
      </c>
      <c r="E4" s="59">
        <f t="shared" ref="E4:H4" si="0">SUM(E2:E3)</f>
        <v>64920</v>
      </c>
      <c r="F4" s="59">
        <f t="shared" si="0"/>
        <v>71412</v>
      </c>
      <c r="G4" s="60">
        <f t="shared" si="0"/>
        <v>893642320</v>
      </c>
      <c r="H4" s="60">
        <f t="shared" si="0"/>
        <v>983006552</v>
      </c>
      <c r="I4" s="36"/>
      <c r="J4" s="61"/>
      <c r="K4" s="62">
        <f>SUM(K2:K3)</f>
        <v>171388800</v>
      </c>
      <c r="L4" s="37"/>
      <c r="M4" s="1"/>
    </row>
    <row r="5" spans="1:13" x14ac:dyDescent="0.25">
      <c r="A5" s="36"/>
      <c r="B5" s="36"/>
      <c r="C5" s="36"/>
      <c r="D5" s="36"/>
      <c r="E5" s="36"/>
      <c r="F5" s="63"/>
      <c r="G5" s="36"/>
      <c r="H5" s="36"/>
      <c r="I5" s="36"/>
      <c r="J5" s="36"/>
      <c r="K5" s="36"/>
      <c r="L5" s="37"/>
      <c r="M5" s="1"/>
    </row>
    <row r="6" spans="1:13" x14ac:dyDescent="0.25">
      <c r="M6" s="1"/>
    </row>
    <row r="7" spans="1:13" x14ac:dyDescent="0.25">
      <c r="M7" s="1"/>
    </row>
    <row r="8" spans="1:13" x14ac:dyDescent="0.25">
      <c r="M8" s="1"/>
    </row>
    <row r="13" spans="1:13" x14ac:dyDescent="0.25">
      <c r="E13">
        <f>16+44</f>
        <v>60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Y10:AC17"/>
  <sheetViews>
    <sheetView topLeftCell="F1" zoomScaleNormal="100" workbookViewId="0">
      <selection activeCell="AB14" sqref="AB14"/>
    </sheetView>
  </sheetViews>
  <sheetFormatPr defaultRowHeight="15" x14ac:dyDescent="0.25"/>
  <sheetData>
    <row r="10" spans="25:29" ht="15.75" thickBot="1" x14ac:dyDescent="0.3"/>
    <row r="11" spans="25:29" ht="17.25" thickBot="1" x14ac:dyDescent="0.3">
      <c r="Y11" s="18">
        <v>1</v>
      </c>
      <c r="Z11" s="18" t="s">
        <v>14</v>
      </c>
      <c r="AA11" s="18">
        <v>54.6</v>
      </c>
      <c r="AB11" s="5">
        <f>AA11*10.764</f>
        <v>587.71439999999996</v>
      </c>
      <c r="AC11" s="18">
        <v>6</v>
      </c>
    </row>
    <row r="12" spans="25:29" ht="17.25" thickBot="1" x14ac:dyDescent="0.3">
      <c r="Y12" s="19">
        <v>2</v>
      </c>
      <c r="Z12" s="19" t="s">
        <v>14</v>
      </c>
      <c r="AA12" s="19">
        <v>52.14</v>
      </c>
      <c r="AB12" s="5">
        <f t="shared" ref="AB12:AB16" si="0">AA12*10.764</f>
        <v>561.23496</v>
      </c>
      <c r="AC12" s="19">
        <v>6</v>
      </c>
    </row>
    <row r="13" spans="25:29" ht="17.25" thickBot="1" x14ac:dyDescent="0.3">
      <c r="Y13" s="18">
        <v>3</v>
      </c>
      <c r="Z13" s="18" t="s">
        <v>14</v>
      </c>
      <c r="AA13" s="18">
        <v>56.07</v>
      </c>
      <c r="AB13" s="5">
        <f t="shared" si="0"/>
        <v>603.53747999999996</v>
      </c>
      <c r="AC13" s="18">
        <v>3</v>
      </c>
    </row>
    <row r="14" spans="25:29" ht="17.25" thickBot="1" x14ac:dyDescent="0.3">
      <c r="Y14" s="19">
        <v>4</v>
      </c>
      <c r="Z14" s="19" t="s">
        <v>14</v>
      </c>
      <c r="AA14" s="19">
        <v>52.17</v>
      </c>
      <c r="AB14" s="5">
        <f t="shared" si="0"/>
        <v>561.55787999999995</v>
      </c>
      <c r="AC14" s="19">
        <v>6</v>
      </c>
    </row>
    <row r="15" spans="25:29" ht="17.25" thickBot="1" x14ac:dyDescent="0.3">
      <c r="Y15" s="18">
        <v>5</v>
      </c>
      <c r="Z15" s="18" t="s">
        <v>14</v>
      </c>
      <c r="AA15" s="18">
        <v>58.13</v>
      </c>
      <c r="AB15" s="5">
        <f t="shared" si="0"/>
        <v>625.71132</v>
      </c>
      <c r="AC15" s="18">
        <v>6</v>
      </c>
    </row>
    <row r="16" spans="25:29" ht="17.25" thickBot="1" x14ac:dyDescent="0.3">
      <c r="Y16" s="19">
        <v>6</v>
      </c>
      <c r="Z16" s="19" t="s">
        <v>14</v>
      </c>
      <c r="AA16" s="19">
        <v>59.83</v>
      </c>
      <c r="AB16" s="5">
        <f t="shared" si="0"/>
        <v>644.01011999999992</v>
      </c>
      <c r="AC16" s="19">
        <v>3</v>
      </c>
    </row>
    <row r="17" spans="29:29" x14ac:dyDescent="0.25">
      <c r="AC17" s="4">
        <f>SUM(AC11:AC16)</f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="115" zoomScaleNormal="115" workbookViewId="0">
      <selection activeCell="E2" sqref="E2:E11"/>
    </sheetView>
  </sheetViews>
  <sheetFormatPr defaultRowHeight="15" x14ac:dyDescent="0.25"/>
  <sheetData>
    <row r="1" spans="1:5" x14ac:dyDescent="0.25">
      <c r="A1" s="4" t="s">
        <v>22</v>
      </c>
    </row>
    <row r="2" spans="1:5" x14ac:dyDescent="0.25">
      <c r="A2" t="s">
        <v>17</v>
      </c>
      <c r="B2">
        <v>1</v>
      </c>
      <c r="C2" t="s">
        <v>12</v>
      </c>
      <c r="D2">
        <v>52.167999999999999</v>
      </c>
      <c r="E2" s="5">
        <f>D2*10.764</f>
        <v>561.53635199999997</v>
      </c>
    </row>
    <row r="3" spans="1:5" x14ac:dyDescent="0.25">
      <c r="B3">
        <v>2</v>
      </c>
      <c r="C3" t="s">
        <v>12</v>
      </c>
      <c r="D3">
        <v>58.131999999999998</v>
      </c>
      <c r="E3" s="5">
        <f t="shared" ref="E3:E11" si="0">D3*10.764</f>
        <v>625.73284799999999</v>
      </c>
    </row>
    <row r="4" spans="1:5" x14ac:dyDescent="0.25">
      <c r="B4">
        <v>3</v>
      </c>
      <c r="C4" t="s">
        <v>12</v>
      </c>
      <c r="D4">
        <v>59.83</v>
      </c>
      <c r="E4" s="5">
        <f t="shared" si="0"/>
        <v>644.01011999999992</v>
      </c>
    </row>
    <row r="5" spans="1:5" x14ac:dyDescent="0.25">
      <c r="B5">
        <v>4</v>
      </c>
      <c r="C5" t="s">
        <v>12</v>
      </c>
      <c r="D5">
        <v>58.131999999999998</v>
      </c>
      <c r="E5" s="5">
        <f t="shared" si="0"/>
        <v>625.73284799999999</v>
      </c>
    </row>
    <row r="6" spans="1:5" x14ac:dyDescent="0.25">
      <c r="B6">
        <v>5</v>
      </c>
      <c r="C6" t="s">
        <v>12</v>
      </c>
      <c r="D6">
        <v>52.167999999999999</v>
      </c>
      <c r="E6" s="5">
        <f t="shared" si="0"/>
        <v>561.53635199999997</v>
      </c>
    </row>
    <row r="7" spans="1:5" x14ac:dyDescent="0.25">
      <c r="B7">
        <v>6</v>
      </c>
      <c r="C7" t="s">
        <v>12</v>
      </c>
      <c r="D7">
        <v>52.142000000000003</v>
      </c>
      <c r="E7" s="5">
        <f t="shared" si="0"/>
        <v>561.25648799999999</v>
      </c>
    </row>
    <row r="8" spans="1:5" x14ac:dyDescent="0.25">
      <c r="B8">
        <v>7</v>
      </c>
      <c r="C8" t="s">
        <v>12</v>
      </c>
      <c r="D8">
        <v>54.597999999999999</v>
      </c>
      <c r="E8" s="5">
        <f t="shared" si="0"/>
        <v>587.69287199999997</v>
      </c>
    </row>
    <row r="9" spans="1:5" x14ac:dyDescent="0.25">
      <c r="B9">
        <v>8</v>
      </c>
      <c r="C9" t="s">
        <v>12</v>
      </c>
      <c r="D9">
        <v>56.073999999999998</v>
      </c>
      <c r="E9" s="5">
        <f t="shared" si="0"/>
        <v>603.58053599999994</v>
      </c>
    </row>
    <row r="10" spans="1:5" x14ac:dyDescent="0.25">
      <c r="B10">
        <v>9</v>
      </c>
      <c r="C10" t="s">
        <v>12</v>
      </c>
      <c r="D10">
        <v>54.597999999999999</v>
      </c>
      <c r="E10" s="5">
        <f t="shared" si="0"/>
        <v>587.69287199999997</v>
      </c>
    </row>
    <row r="11" spans="1:5" x14ac:dyDescent="0.25">
      <c r="B11">
        <v>10</v>
      </c>
      <c r="C11" t="s">
        <v>12</v>
      </c>
      <c r="D11">
        <v>52.142000000000003</v>
      </c>
      <c r="E11" s="5">
        <f t="shared" si="0"/>
        <v>561.25648799999999</v>
      </c>
    </row>
    <row r="13" spans="1:5" x14ac:dyDescent="0.25">
      <c r="A13" s="4" t="s">
        <v>23</v>
      </c>
    </row>
    <row r="14" spans="1:5" x14ac:dyDescent="0.25">
      <c r="A14" t="s">
        <v>17</v>
      </c>
      <c r="B14">
        <v>1</v>
      </c>
      <c r="C14" t="s">
        <v>12</v>
      </c>
      <c r="D14">
        <v>52.167999999999999</v>
      </c>
      <c r="E14" s="5">
        <f>D14*10.764</f>
        <v>561.53635199999997</v>
      </c>
    </row>
    <row r="15" spans="1:5" x14ac:dyDescent="0.25">
      <c r="B15">
        <v>2</v>
      </c>
      <c r="C15" t="s">
        <v>12</v>
      </c>
      <c r="D15">
        <v>58.131999999999998</v>
      </c>
      <c r="E15" s="5">
        <f t="shared" ref="E15:E23" si="1">D15*10.764</f>
        <v>625.73284799999999</v>
      </c>
    </row>
    <row r="16" spans="1:5" x14ac:dyDescent="0.25">
      <c r="B16">
        <v>3</v>
      </c>
      <c r="C16" t="s">
        <v>12</v>
      </c>
      <c r="D16">
        <v>59.83</v>
      </c>
      <c r="E16" s="5">
        <f t="shared" si="1"/>
        <v>644.01011999999992</v>
      </c>
    </row>
    <row r="17" spans="2:5" x14ac:dyDescent="0.25">
      <c r="B17">
        <v>4</v>
      </c>
      <c r="C17" t="s">
        <v>12</v>
      </c>
      <c r="D17">
        <v>58.131999999999998</v>
      </c>
      <c r="E17" s="5">
        <f t="shared" si="1"/>
        <v>625.73284799999999</v>
      </c>
    </row>
    <row r="18" spans="2:5" x14ac:dyDescent="0.25">
      <c r="B18">
        <v>5</v>
      </c>
      <c r="C18" t="s">
        <v>12</v>
      </c>
      <c r="D18">
        <v>52.167999999999999</v>
      </c>
      <c r="E18" s="5">
        <f t="shared" si="1"/>
        <v>561.53635199999997</v>
      </c>
    </row>
    <row r="19" spans="2:5" x14ac:dyDescent="0.25">
      <c r="B19">
        <v>6</v>
      </c>
      <c r="C19" t="s">
        <v>12</v>
      </c>
      <c r="D19">
        <v>52.142000000000003</v>
      </c>
      <c r="E19" s="5">
        <f t="shared" si="1"/>
        <v>561.25648799999999</v>
      </c>
    </row>
    <row r="20" spans="2:5" x14ac:dyDescent="0.25">
      <c r="B20">
        <v>7</v>
      </c>
      <c r="C20" t="s">
        <v>12</v>
      </c>
      <c r="D20">
        <v>54.597999999999999</v>
      </c>
      <c r="E20" s="5">
        <f t="shared" si="1"/>
        <v>587.69287199999997</v>
      </c>
    </row>
    <row r="21" spans="2:5" x14ac:dyDescent="0.25">
      <c r="B21">
        <v>8</v>
      </c>
      <c r="C21" t="s">
        <v>12</v>
      </c>
      <c r="D21">
        <v>56.073999999999998</v>
      </c>
      <c r="E21" s="5">
        <f t="shared" si="1"/>
        <v>603.58053599999994</v>
      </c>
    </row>
    <row r="22" spans="2:5" x14ac:dyDescent="0.25">
      <c r="B22">
        <v>9</v>
      </c>
      <c r="C22" t="s">
        <v>12</v>
      </c>
      <c r="D22">
        <v>54.597999999999999</v>
      </c>
      <c r="E22" s="5">
        <f t="shared" si="1"/>
        <v>587.69287199999997</v>
      </c>
    </row>
    <row r="23" spans="2:5" x14ac:dyDescent="0.25">
      <c r="B23">
        <v>10</v>
      </c>
      <c r="C23" t="s">
        <v>12</v>
      </c>
      <c r="D23">
        <v>52.142000000000003</v>
      </c>
      <c r="E23" s="5">
        <f t="shared" si="1"/>
        <v>561.25648799999999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"/>
  <sheetViews>
    <sheetView workbookViewId="0">
      <selection activeCell="G8" sqref="G8"/>
    </sheetView>
  </sheetViews>
  <sheetFormatPr defaultRowHeight="15" x14ac:dyDescent="0.25"/>
  <cols>
    <col min="6" max="6" width="14.28515625" bestFit="1" customWidth="1"/>
    <col min="7" max="7" width="12.5703125" bestFit="1" customWidth="1"/>
  </cols>
  <sheetData>
    <row r="1" spans="1:14" ht="26.25" x14ac:dyDescent="0.4">
      <c r="A1" s="20" t="s">
        <v>24</v>
      </c>
    </row>
    <row r="2" spans="1:14" x14ac:dyDescent="0.25">
      <c r="A2" t="s">
        <v>15</v>
      </c>
      <c r="B2" t="s">
        <v>6</v>
      </c>
      <c r="D2" t="s">
        <v>7</v>
      </c>
      <c r="K2" s="1"/>
      <c r="L2" s="1"/>
      <c r="M2" s="1"/>
      <c r="N2" s="1"/>
    </row>
    <row r="3" spans="1:14" x14ac:dyDescent="0.25">
      <c r="A3">
        <v>804</v>
      </c>
      <c r="B3">
        <v>32.237000000000002</v>
      </c>
      <c r="C3">
        <f>B3*10.764</f>
        <v>346.99906800000002</v>
      </c>
      <c r="F3" s="2">
        <v>4950000</v>
      </c>
      <c r="G3" s="3">
        <f>F3/C3</f>
        <v>14265.167997511739</v>
      </c>
      <c r="K3" s="1"/>
      <c r="L3" s="1"/>
      <c r="M3" s="1"/>
      <c r="N3" s="1"/>
    </row>
    <row r="4" spans="1:14" x14ac:dyDescent="0.25">
      <c r="A4">
        <v>1506</v>
      </c>
      <c r="B4">
        <v>55.47</v>
      </c>
      <c r="C4">
        <f t="shared" ref="C4:C13" si="0">B4*10.764</f>
        <v>597.07907999999998</v>
      </c>
      <c r="F4" s="2">
        <v>11600000</v>
      </c>
      <c r="G4" s="3">
        <f t="shared" ref="G4:G14" si="1">F4/C4</f>
        <v>19427.912295972586</v>
      </c>
    </row>
    <row r="5" spans="1:14" x14ac:dyDescent="0.25">
      <c r="A5">
        <v>1502</v>
      </c>
      <c r="B5">
        <v>33.561</v>
      </c>
      <c r="C5">
        <f t="shared" si="0"/>
        <v>361.25060399999995</v>
      </c>
      <c r="F5" s="2">
        <v>4490000</v>
      </c>
      <c r="G5" s="3">
        <f t="shared" si="1"/>
        <v>12429.044962925516</v>
      </c>
    </row>
    <row r="6" spans="1:14" x14ac:dyDescent="0.25">
      <c r="A6">
        <v>404</v>
      </c>
      <c r="B6">
        <v>32.237000000000002</v>
      </c>
      <c r="C6">
        <f t="shared" si="0"/>
        <v>346.99906800000002</v>
      </c>
      <c r="F6" s="2">
        <v>4300000</v>
      </c>
      <c r="G6" s="3">
        <f t="shared" si="1"/>
        <v>12391.964119050601</v>
      </c>
    </row>
    <row r="7" spans="1:14" x14ac:dyDescent="0.25">
      <c r="A7">
        <v>1903</v>
      </c>
      <c r="B7">
        <v>29.757999999999999</v>
      </c>
      <c r="C7">
        <f t="shared" si="0"/>
        <v>320.315112</v>
      </c>
      <c r="F7" s="2">
        <v>4450000</v>
      </c>
      <c r="G7" s="3">
        <f t="shared" si="1"/>
        <v>13892.56963936188</v>
      </c>
    </row>
    <row r="8" spans="1:14" x14ac:dyDescent="0.25">
      <c r="A8">
        <v>1007</v>
      </c>
      <c r="B8">
        <v>36.500999999999998</v>
      </c>
      <c r="C8">
        <f t="shared" si="0"/>
        <v>392.89676399999996</v>
      </c>
      <c r="F8" s="2">
        <v>4200000</v>
      </c>
      <c r="G8" s="3">
        <f t="shared" si="1"/>
        <v>10689.830980638977</v>
      </c>
    </row>
    <row r="9" spans="1:14" x14ac:dyDescent="0.25">
      <c r="C9">
        <f t="shared" si="0"/>
        <v>0</v>
      </c>
      <c r="F9" s="2"/>
      <c r="G9" s="3" t="e">
        <f t="shared" si="1"/>
        <v>#DIV/0!</v>
      </c>
    </row>
    <row r="10" spans="1:14" x14ac:dyDescent="0.25">
      <c r="C10">
        <f t="shared" si="0"/>
        <v>0</v>
      </c>
      <c r="F10" s="2"/>
      <c r="G10" s="3" t="e">
        <f t="shared" si="1"/>
        <v>#DIV/0!</v>
      </c>
    </row>
    <row r="11" spans="1:14" x14ac:dyDescent="0.25">
      <c r="C11">
        <f t="shared" si="0"/>
        <v>0</v>
      </c>
      <c r="G11" s="3" t="e">
        <f t="shared" si="1"/>
        <v>#DIV/0!</v>
      </c>
    </row>
    <row r="12" spans="1:14" x14ac:dyDescent="0.25">
      <c r="C12">
        <f t="shared" si="0"/>
        <v>0</v>
      </c>
      <c r="G12" s="3" t="e">
        <f t="shared" si="1"/>
        <v>#DIV/0!</v>
      </c>
    </row>
    <row r="13" spans="1:14" x14ac:dyDescent="0.25">
      <c r="C13">
        <f t="shared" si="0"/>
        <v>0</v>
      </c>
      <c r="G13" s="3" t="e">
        <f t="shared" si="1"/>
        <v>#DIV/0!</v>
      </c>
    </row>
    <row r="14" spans="1:14" x14ac:dyDescent="0.25">
      <c r="G14" s="3" t="e">
        <f t="shared" si="1"/>
        <v>#DIV/0!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workbookViewId="0">
      <selection activeCell="D39" sqref="B39:D39"/>
    </sheetView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2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2">
        <v>6000000</v>
      </c>
      <c r="D37">
        <f>C37/B37</f>
        <v>15384.615384615385</v>
      </c>
    </row>
    <row r="38" spans="2:10" x14ac:dyDescent="0.25">
      <c r="B38">
        <v>520</v>
      </c>
      <c r="C38" s="6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6">
        <v>5000000</v>
      </c>
      <c r="D39">
        <f t="shared" si="0"/>
        <v>11904.761904761905</v>
      </c>
    </row>
    <row r="40" spans="2:10" x14ac:dyDescent="0.25">
      <c r="B40">
        <v>390</v>
      </c>
      <c r="C40" s="6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6"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Tricity Bayview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2024-04-26T10:58:12Z</dcterms:modified>
</cp:coreProperties>
</file>