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Ganesh B Gavali\"/>
    </mc:Choice>
  </mc:AlternateContent>
  <xr:revisionPtr revIDLastSave="0" documentId="13_ncr:1_{9660E07C-E970-456A-AF03-7826749F6C4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8" i="4" l="1"/>
  <c r="U8" i="4"/>
  <c r="Q9" i="4" l="1"/>
  <c r="Q8" i="4"/>
  <c r="Q7" i="4"/>
  <c r="H20" i="4" l="1"/>
  <c r="H22" i="4" s="1"/>
  <c r="I23" i="4" s="1"/>
  <c r="H28" i="4"/>
  <c r="I18" i="4"/>
  <c r="Q12" i="4" l="1"/>
  <c r="P12" i="4"/>
  <c r="P11" i="4"/>
  <c r="Q11" i="4" s="1"/>
  <c r="Q10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<sst xmlns="http://schemas.openxmlformats.org/spreadsheetml/2006/main" count="30" uniqueCount="26">
  <si>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</si>
  <si>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</si>
  <si>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</si>
  <si>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</si>
  <si>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</si>
  <si>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</si>
  <si>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</si>
  <si>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</si>
  <si>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</si>
  <si>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</si>
  <si>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</si>
  <si>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</si>
  <si>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</si>
  <si>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601 . 6 th floor A wing bldg Inivahcta plot no 349 sector no 26 vahal node pushpak panvel</t>
  </si>
  <si>
    <t>ca</t>
  </si>
  <si>
    <t>agreement  - 12.03.24</t>
  </si>
  <si>
    <t>av</t>
  </si>
  <si>
    <t>sd</t>
  </si>
  <si>
    <t>rd</t>
  </si>
  <si>
    <t>bv</t>
  </si>
  <si>
    <t>rate</t>
  </si>
  <si>
    <t>fmv</t>
  </si>
  <si>
    <t>26.02.24</t>
  </si>
  <si>
    <t>07.03.24</t>
  </si>
  <si>
    <t>car park</t>
  </si>
  <si>
    <t>LS - 6200000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</si>
</sst>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619125</xdr:colOff>
      <xdr:row>15</xdr:row>
      <xdr:rowOff>38100</xdr:rowOff>
    </xdr:from>
    <xdr:to>
      <xdr:col>28</xdr:col>
      <xdr:colOff>496555</xdr:colOff>
      <xdr:row>54</xdr:row>
      <xdr:rowOff>20084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E4E93B-174D-4CBD-BBAA-A238820A3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29575" y="3467100"/>
          <a:ext cx="8992855" cy="7411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506427</xdr:colOff>
      <xdr:row>29</xdr:row>
      <xdr:rowOff>172218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62074B-2188-478E-A363-AFD16F873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479227" cy="55062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19</xdr:col>
      <xdr:colOff>563585</xdr:colOff>
      <xdr:row>34</xdr:row>
      <xdr:rowOff>134113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B9803B-7534-477A-A566-129AC2A15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1536385" cy="54681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468322</xdr:colOff>
      <xdr:row>28</xdr:row>
      <xdr:rowOff>162665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55FFAC-3EB9-4A5D-BB90-3D2D14FEE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441122" cy="53061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458795</xdr:colOff>
      <xdr:row>31</xdr:row>
      <xdr:rowOff>57909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1EEF91-1168-43E3-A4AF-EA2B0AA29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431595" cy="54395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24</xdr:col>
      <xdr:colOff>211621</xdr:colOff>
      <xdr:row>47</xdr:row>
      <xdr:rowOff>58222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040A3C-51E6-4495-A7FB-1E9F35BFA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842021" cy="767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26C136-4D69-4141-9821-43F568FC8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79732C-0E45-4901-908B-133B22FF5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195AC8-B2E9-4CD6-9AAF-221D0AB7C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zoomScaleNormal="100" workbookViewId="0">
      <selection activeCell="J26" sqref="J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428</v>
      </c>
      <c r="C2" s="4">
        <f>B2*1.2</f>
        <v>513.6</v>
      </c>
      <c r="D2" s="4">
        <f t="shared" ref="D2:D13" si="2">C2*1.2</f>
        <v>616.32000000000005</v>
      </c>
      <c r="E2" s="5">
        <f t="shared" ref="E2:E13" si="3">R2</f>
        <v>5500000</v>
      </c>
      <c r="F2" s="15">
        <f t="shared" ref="F2:F13" si="4">ROUND((E2/B2),0)</f>
        <v>12850</v>
      </c>
      <c r="G2" s="10">
        <f t="shared" ref="G2:G13" si="5">ROUND((E2/C2),0)</f>
        <v>10709</v>
      </c>
      <c r="H2" s="10">
        <f t="shared" ref="H2:H13" si="6">ROUND((E2/D2),0)</f>
        <v>8924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428</v>
      </c>
      <c r="R2" s="2">
        <v>5500000</v>
      </c>
      <c r="S2" s="8"/>
      <c r="T2" s="8"/>
    </row>
    <row r="3" spans="1:22" x14ac:dyDescent="0.25">
      <c r="A3" s="4">
        <f t="shared" si="0"/>
        <v>0</v>
      </c>
      <c r="B3" s="4">
        <f t="shared" si="1"/>
        <v>450</v>
      </c>
      <c r="C3" s="4">
        <f t="shared" ref="C3:C15" si="9">B3*1.2</f>
        <v>540</v>
      </c>
      <c r="D3" s="4">
        <f t="shared" si="2"/>
        <v>648</v>
      </c>
      <c r="E3" s="5">
        <f t="shared" si="3"/>
        <v>5900000</v>
      </c>
      <c r="F3" s="15">
        <f t="shared" si="4"/>
        <v>13111</v>
      </c>
      <c r="G3" s="10">
        <f t="shared" si="5"/>
        <v>10926</v>
      </c>
      <c r="H3" s="10">
        <f t="shared" si="6"/>
        <v>9105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450</v>
      </c>
      <c r="R3" s="2">
        <v>5900000</v>
      </c>
      <c r="S3" s="8"/>
      <c r="T3" s="8"/>
    </row>
    <row r="4" spans="1:22" x14ac:dyDescent="0.25">
      <c r="A4" s="4">
        <f t="shared" si="0"/>
        <v>0</v>
      </c>
      <c r="B4" s="4">
        <f t="shared" si="1"/>
        <v>434</v>
      </c>
      <c r="C4" s="4">
        <f t="shared" si="9"/>
        <v>520.79999999999995</v>
      </c>
      <c r="D4" s="4">
        <f t="shared" si="2"/>
        <v>624.95999999999992</v>
      </c>
      <c r="E4" s="5">
        <f t="shared" si="3"/>
        <v>5500000</v>
      </c>
      <c r="F4" s="10">
        <f t="shared" si="4"/>
        <v>12673</v>
      </c>
      <c r="G4" s="10">
        <f t="shared" si="5"/>
        <v>10561</v>
      </c>
      <c r="H4" s="10">
        <f t="shared" si="6"/>
        <v>8801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434</v>
      </c>
      <c r="R4" s="2">
        <v>5500000</v>
      </c>
      <c r="S4" s="8"/>
      <c r="T4" s="8"/>
    </row>
    <row r="5" spans="1:22" x14ac:dyDescent="0.25">
      <c r="A5" s="4">
        <f t="shared" si="0"/>
        <v>0</v>
      </c>
      <c r="B5" s="4">
        <f t="shared" si="1"/>
        <v>430</v>
      </c>
      <c r="C5" s="4">
        <f t="shared" si="9"/>
        <v>516</v>
      </c>
      <c r="D5" s="4">
        <f t="shared" si="2"/>
        <v>619.19999999999993</v>
      </c>
      <c r="E5" s="5">
        <f t="shared" si="3"/>
        <v>5500000</v>
      </c>
      <c r="F5" s="15">
        <f t="shared" si="4"/>
        <v>12791</v>
      </c>
      <c r="G5" s="10">
        <f t="shared" si="5"/>
        <v>10659</v>
      </c>
      <c r="H5" s="10">
        <f t="shared" si="6"/>
        <v>8882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430</v>
      </c>
      <c r="R5" s="2">
        <v>5500000</v>
      </c>
      <c r="S5" s="8"/>
      <c r="T5" s="8"/>
    </row>
    <row r="6" spans="1:22" x14ac:dyDescent="0.25">
      <c r="A6" s="4">
        <f t="shared" si="0"/>
        <v>0</v>
      </c>
      <c r="B6" s="4">
        <f t="shared" si="1"/>
        <v>344</v>
      </c>
      <c r="C6" s="4">
        <f t="shared" si="9"/>
        <v>412.8</v>
      </c>
      <c r="D6" s="4">
        <f t="shared" si="2"/>
        <v>495.36</v>
      </c>
      <c r="E6" s="5">
        <f t="shared" si="3"/>
        <v>4900000</v>
      </c>
      <c r="F6" s="15">
        <f t="shared" si="4"/>
        <v>14244</v>
      </c>
      <c r="G6" s="10">
        <f t="shared" si="5"/>
        <v>11870</v>
      </c>
      <c r="H6" s="10">
        <f t="shared" si="6"/>
        <v>9892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344</v>
      </c>
      <c r="R6" s="2">
        <v>4900000</v>
      </c>
      <c r="S6" s="8"/>
      <c r="T6" s="8"/>
    </row>
    <row r="7" spans="1:22" x14ac:dyDescent="0.25">
      <c r="A7" s="4">
        <f t="shared" si="0"/>
        <v>0</v>
      </c>
      <c r="B7" s="4">
        <f t="shared" si="1"/>
        <v>568.28538000000003</v>
      </c>
      <c r="C7" s="4">
        <f t="shared" si="9"/>
        <v>681.94245599999999</v>
      </c>
      <c r="D7" s="4">
        <f t="shared" si="2"/>
        <v>818.33094719999997</v>
      </c>
      <c r="E7" s="5">
        <f t="shared" si="3"/>
        <v>7000000</v>
      </c>
      <c r="F7" s="10">
        <f t="shared" si="4"/>
        <v>12318</v>
      </c>
      <c r="G7" s="10">
        <f t="shared" si="5"/>
        <v>10265</v>
      </c>
      <c r="H7" s="10">
        <f t="shared" si="6"/>
        <v>8554</v>
      </c>
      <c r="I7" s="4" t="e">
        <f>#REF!</f>
        <v>#REF!</v>
      </c>
      <c r="J7" s="4" t="str">
        <f t="shared" si="7"/>
        <v>26.02.24</v>
      </c>
      <c r="O7">
        <v>0</v>
      </c>
      <c r="P7">
        <f t="shared" si="8"/>
        <v>0</v>
      </c>
      <c r="Q7">
        <f>52.795*10.764</f>
        <v>568.28538000000003</v>
      </c>
      <c r="R7" s="2">
        <v>7000000</v>
      </c>
      <c r="S7" s="8" t="s">
        <v>22</v>
      </c>
      <c r="T7" s="8"/>
    </row>
    <row r="8" spans="1:22" x14ac:dyDescent="0.25">
      <c r="A8" s="4">
        <f t="shared" si="0"/>
        <v>0</v>
      </c>
      <c r="B8" s="4">
        <f t="shared" si="1"/>
        <v>348.60290400000002</v>
      </c>
      <c r="C8" s="4">
        <f t="shared" si="9"/>
        <v>418.32348480000002</v>
      </c>
      <c r="D8" s="4">
        <f t="shared" si="2"/>
        <v>501.98818175999997</v>
      </c>
      <c r="E8" s="5">
        <f t="shared" si="3"/>
        <v>4450000</v>
      </c>
      <c r="F8" s="15">
        <f t="shared" si="4"/>
        <v>12765</v>
      </c>
      <c r="G8" s="10">
        <f t="shared" si="5"/>
        <v>10638</v>
      </c>
      <c r="H8" s="10">
        <f t="shared" si="6"/>
        <v>8865</v>
      </c>
      <c r="I8" s="4" t="e">
        <f>#REF!</f>
        <v>#REF!</v>
      </c>
      <c r="J8" s="4" t="str">
        <f t="shared" si="7"/>
        <v>26.02.24</v>
      </c>
      <c r="O8">
        <v>0</v>
      </c>
      <c r="P8">
        <f t="shared" si="8"/>
        <v>0</v>
      </c>
      <c r="Q8">
        <f>32.386*10.764</f>
        <v>348.60290400000002</v>
      </c>
      <c r="R8" s="2">
        <v>4450000</v>
      </c>
      <c r="S8" s="8" t="s">
        <v>22</v>
      </c>
      <c r="T8" s="8"/>
      <c r="U8" s="2">
        <f>R8+267000+30000</f>
        <v>4747000</v>
      </c>
      <c r="V8">
        <f>U8/Q8</f>
        <v>13617.213010939231</v>
      </c>
    </row>
    <row r="9" spans="1:22" x14ac:dyDescent="0.25">
      <c r="A9" s="4">
        <f t="shared" si="0"/>
        <v>0</v>
      </c>
      <c r="B9" s="4">
        <f t="shared" si="1"/>
        <v>377.095212</v>
      </c>
      <c r="C9" s="4">
        <f t="shared" si="9"/>
        <v>452.51425439999997</v>
      </c>
      <c r="D9" s="4">
        <f t="shared" si="2"/>
        <v>543.0171052799999</v>
      </c>
      <c r="E9" s="5">
        <f t="shared" si="3"/>
        <v>3700000</v>
      </c>
      <c r="F9" s="10">
        <f t="shared" si="4"/>
        <v>9812</v>
      </c>
      <c r="G9" s="10">
        <f t="shared" si="5"/>
        <v>8177</v>
      </c>
      <c r="H9" s="10">
        <f t="shared" si="6"/>
        <v>6814</v>
      </c>
      <c r="I9" s="4" t="e">
        <f>#REF!</f>
        <v>#REF!</v>
      </c>
      <c r="J9" s="4" t="str">
        <f t="shared" si="7"/>
        <v>07.03.24</v>
      </c>
      <c r="O9">
        <v>0</v>
      </c>
      <c r="P9">
        <f t="shared" si="8"/>
        <v>0</v>
      </c>
      <c r="Q9">
        <f>35.033*10.764</f>
        <v>377.095212</v>
      </c>
      <c r="R9" s="2">
        <v>3700000</v>
      </c>
      <c r="S9" s="8" t="s">
        <v>23</v>
      </c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10:Q12" si="10">P10/1.2</f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361</v>
      </c>
      <c r="I18">
        <f>33.52*10.764</f>
        <v>360.80928</v>
      </c>
    </row>
    <row r="19" spans="7:24" x14ac:dyDescent="0.25">
      <c r="G19" t="s">
        <v>20</v>
      </c>
      <c r="H19">
        <v>13200</v>
      </c>
    </row>
    <row r="20" spans="7:24" x14ac:dyDescent="0.25">
      <c r="G20" t="s">
        <v>21</v>
      </c>
      <c r="H20">
        <f>H19*H18</f>
        <v>4765200</v>
      </c>
    </row>
    <row r="21" spans="7:24" x14ac:dyDescent="0.25">
      <c r="G21" t="s">
        <v>24</v>
      </c>
      <c r="H21">
        <v>500000</v>
      </c>
    </row>
    <row r="22" spans="7:24" x14ac:dyDescent="0.25">
      <c r="G22" s="6"/>
      <c r="H22" s="6">
        <f>H21+H20</f>
        <v>5265200</v>
      </c>
      <c r="I22">
        <v>5250000</v>
      </c>
    </row>
    <row r="23" spans="7:24" x14ac:dyDescent="0.25">
      <c r="G23" s="6"/>
      <c r="H23" s="6"/>
      <c r="I23">
        <f>I22-H22</f>
        <v>-15200</v>
      </c>
    </row>
    <row r="24" spans="7:24" x14ac:dyDescent="0.25">
      <c r="G24" t="s">
        <v>15</v>
      </c>
    </row>
    <row r="25" spans="7:24" x14ac:dyDescent="0.25">
      <c r="G25" t="s">
        <v>16</v>
      </c>
      <c r="H25">
        <v>4400000</v>
      </c>
      <c r="J25" t="s">
        <v>25</v>
      </c>
      <c r="P25" s="11"/>
      <c r="Q25" s="11"/>
      <c r="R25" s="13"/>
      <c r="T25" s="11"/>
      <c r="U25" s="11"/>
      <c r="V25" s="11"/>
      <c r="W25" s="11"/>
      <c r="X25" s="11"/>
    </row>
    <row r="26" spans="7:24" x14ac:dyDescent="0.25">
      <c r="G26" t="s">
        <v>17</v>
      </c>
      <c r="H26">
        <v>264000</v>
      </c>
      <c r="P26" s="11"/>
      <c r="Q26" s="14"/>
      <c r="R26" s="14"/>
      <c r="T26" s="14"/>
      <c r="U26" s="14"/>
      <c r="V26" s="11"/>
      <c r="W26" s="11"/>
      <c r="X26" s="11"/>
    </row>
    <row r="27" spans="7:24" x14ac:dyDescent="0.25">
      <c r="G27" t="s">
        <v>18</v>
      </c>
      <c r="H27">
        <v>30000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19</v>
      </c>
      <c r="H28">
        <f>SUM(H25:H27)</f>
        <v>4694000</v>
      </c>
      <c r="P28" s="11"/>
      <c r="Q28" s="11"/>
      <c r="R28" s="11"/>
      <c r="T28" s="11"/>
      <c r="U28" s="11"/>
      <c r="V28" s="11"/>
      <c r="W28" s="11"/>
      <c r="X28" s="11"/>
    </row>
    <row r="29" spans="7:24" x14ac:dyDescent="0.25">
      <c r="P29" s="11"/>
      <c r="Q29" s="11"/>
      <c r="R29" s="12"/>
      <c r="T29" s="12"/>
      <c r="U29" s="12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16:24" x14ac:dyDescent="0.25">
      <c r="Q35" s="11"/>
      <c r="R35" s="11"/>
    </row>
    <row r="36" spans="16:24" x14ac:dyDescent="0.25">
      <c r="Q36" s="11"/>
      <c r="R36" s="11"/>
      <c r="T36" s="6"/>
    </row>
    <row r="37" spans="16:24" x14ac:dyDescent="0.25">
      <c r="P37" s="11"/>
      <c r="Q37" s="11"/>
      <c r="R37" s="11"/>
      <c r="S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U37" sqref="U37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G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2024-03-20T05:45:29Z</dcterms:modified>
</cp:coreProperties>
</file>