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Sandip R Halkunde\"/>
    </mc:Choice>
  </mc:AlternateContent>
  <xr:revisionPtr revIDLastSave="0" documentId="13_ncr:1_{27F71364-1BAC-467C-AA58-CC2B7630C7F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5" i="4" l="1"/>
  <c r="G28" i="4"/>
  <c r="I25" i="25" l="1"/>
  <c r="I24" i="25"/>
  <c r="I23" i="25"/>
  <c r="H24" i="25"/>
  <c r="H23" i="25"/>
  <c r="H22" i="25"/>
  <c r="G31" i="4" l="1"/>
  <c r="D34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<sst xmlns="http://schemas.openxmlformats.org/spreadsheetml/2006/main" count="136" uniqueCount="93">
  <si>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</si>
  <si>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</si>
  <si>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</si>
  <si>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</si>
  <si>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</si>
  <si>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</si>
  <si>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</si>
  <si>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</si>
  <si>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</si>
  <si>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</si>
  <si>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</si>
  <si>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</si>
  <si>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</si>
  <si>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</si>
  <si>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</si>
  <si>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</si>
  <si>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</si>
  <si>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</si>
  <si>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</si>
  <si>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</si>
  <si>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</si>
  <si>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</si>
  <si>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</si>
  <si>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</si>
  <si>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</si>
  <si>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</si>
  <si>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</si>
  <si>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</si>
  <si>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</si>
  <si>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</si>
  <si>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</si>
  <si>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</si>
  <si>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</si>
  <si>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</si>
  <si>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</si>
  <si>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</si>
  <si>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</si>
  <si>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</si>
  <si>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</si>
  <si>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</si>
  <si>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</si>
  <si>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</si>
  <si>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</si>
  <si>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</si>
  <si>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</si>
  <si>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</si>
  <si>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</si>
  <si>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</si>
  <si>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</si>
  <si>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</si>
  <si>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</si>
  <si>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</si>
  <si>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</si>
  <si>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</si>
  <si>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</si>
  <si>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</si>
  <si>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</si>
  <si>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</si>
  <si>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</si>
  <si>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</si>
  <si>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</si>
  <si>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</si>
  <si>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</si>
  <si>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</si>
  <si>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</si>
  <si>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</si>
  <si>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</si>
  <si>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</si>
  <si>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</si>
  <si>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</si>
  <si>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</si>
  <si>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</si>
  <si>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</si>
  <si>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</si>
  <si>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</si>
  <si>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</si>
  <si>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</si>
  <si>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</si>
  <si>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</si>
  <si>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</si>
  <si>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</si>
  <si>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</si>
  <si>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</si>
  <si>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</si>
  <si>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PREVIOUS REPORT - 2021</t>
  </si>
  <si>
    <t>RATE</t>
  </si>
  <si>
    <t>15.02.2019</t>
  </si>
  <si>
    <t>ACA</t>
  </si>
  <si>
    <t>BALC</t>
  </si>
  <si>
    <t>TACA</t>
  </si>
  <si>
    <t>MCA</t>
  </si>
  <si>
    <t>FB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</si>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</sst>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47</xdr:row>
      <xdr:rowOff>115528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D54E5B-7A4F-494C-804D-FF2CFE628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CA932E-D94E-473E-A7CB-0374CEEE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B67274-D101-4415-9B9F-F6440894A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48</xdr:row>
      <xdr:rowOff>58388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83702E-B32E-4BF8-A666-CA9106396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5"/>
  <sheetViews>
    <sheetView workbookViewId="0">
      <selection activeCell="I26" sqref="I2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12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9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9" x14ac:dyDescent="0.25">
      <c r="B18" s="46" t="s">
        <v>65</v>
      </c>
      <c r="C18" s="57">
        <v>26620</v>
      </c>
      <c r="D18" s="46"/>
      <c r="E18" s="46"/>
      <c r="F18" s="46"/>
    </row>
    <row r="19" spans="2:9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9" ht="45" x14ac:dyDescent="0.25">
      <c r="B20" s="67" t="s">
        <v>67</v>
      </c>
      <c r="C20" s="57">
        <f>C18*80%</f>
        <v>21296</v>
      </c>
      <c r="D20" s="46"/>
      <c r="E20" s="46"/>
      <c r="F20" s="46"/>
      <c r="H20">
        <v>103570</v>
      </c>
    </row>
    <row r="21" spans="2:9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  <c r="H21">
        <v>15</v>
      </c>
    </row>
    <row r="22" spans="2:9" x14ac:dyDescent="0.25">
      <c r="H22">
        <f>H20/10.764</f>
        <v>9621.8877740616881</v>
      </c>
    </row>
    <row r="23" spans="2:9" x14ac:dyDescent="0.25">
      <c r="H23">
        <f>H22*1.15</f>
        <v>11065.170940170941</v>
      </c>
      <c r="I23">
        <f>H22*0.25</f>
        <v>2405.471943515422</v>
      </c>
    </row>
    <row r="24" spans="2:9" x14ac:dyDescent="0.25">
      <c r="H24">
        <f>H23*1189</f>
        <v>13156488.24786325</v>
      </c>
      <c r="I24">
        <f>I23+H23</f>
        <v>13470.642883686363</v>
      </c>
    </row>
    <row r="25" spans="2:9" x14ac:dyDescent="0.25">
      <c r="I25">
        <f>I24*1189</f>
        <v>16016594.388703085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10500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8000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560</v>
      </c>
      <c r="D18" s="26"/>
      <c r="F18" s="19"/>
    </row>
    <row r="19" spans="1:6" x14ac:dyDescent="0.25">
      <c r="A19" s="16" t="s">
        <v>73</v>
      </c>
      <c r="B19" s="6"/>
      <c r="C19" s="32">
        <f>C18*C16</f>
        <v>5880000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5292000</v>
      </c>
      <c r="D20" s="32"/>
      <c r="F20" s="19"/>
    </row>
    <row r="21" spans="1:6" x14ac:dyDescent="0.25">
      <c r="A21" s="16" t="s">
        <v>25</v>
      </c>
      <c r="C21" s="35">
        <f>C19*80%</f>
        <v>4704000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12250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5703125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3" max="23" width="14.28515625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635</v>
      </c>
      <c r="C2" s="4">
        <f t="shared" ref="C2:C16" si="1">B2*1.2</f>
        <v>762</v>
      </c>
      <c r="D2" s="4">
        <f t="shared" ref="D2:D16" si="2">C2*1.2</f>
        <v>914.4</v>
      </c>
      <c r="E2" s="5">
        <f t="shared" ref="E2:E16" si="3">R2</f>
        <v>6900000</v>
      </c>
      <c r="F2" s="78">
        <f t="shared" ref="F2:F15" si="4">ROUND((E2/B2),0)</f>
        <v>10866</v>
      </c>
      <c r="G2" s="78">
        <f t="shared" ref="G2:G15" si="5">ROUND((E2/C2),0)</f>
        <v>9055</v>
      </c>
      <c r="H2" s="78">
        <f t="shared" ref="H2:H15" si="6">ROUND((E2/D2),0)</f>
        <v>7546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635</v>
      </c>
      <c r="R2" s="79">
        <v>6900000</v>
      </c>
      <c r="S2" s="2"/>
    </row>
    <row r="3" spans="1:19" x14ac:dyDescent="0.25">
      <c r="A3" s="4">
        <v>2</v>
      </c>
      <c r="B3" s="4">
        <f t="shared" si="0"/>
        <v>695</v>
      </c>
      <c r="C3" s="4">
        <f t="shared" si="1"/>
        <v>834</v>
      </c>
      <c r="D3" s="4">
        <f t="shared" si="2"/>
        <v>1000.8</v>
      </c>
      <c r="E3" s="5">
        <f t="shared" si="3"/>
        <v>6650000</v>
      </c>
      <c r="F3" s="78">
        <f t="shared" si="4"/>
        <v>9568</v>
      </c>
      <c r="G3" s="78">
        <f t="shared" si="5"/>
        <v>7974</v>
      </c>
      <c r="H3" s="78">
        <f t="shared" si="6"/>
        <v>6645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695</v>
      </c>
      <c r="R3" s="79">
        <v>6650000</v>
      </c>
      <c r="S3" s="2"/>
    </row>
    <row r="4" spans="1:19" x14ac:dyDescent="0.25">
      <c r="A4" s="4">
        <v>3</v>
      </c>
      <c r="B4" s="4">
        <f t="shared" si="0"/>
        <v>603</v>
      </c>
      <c r="C4" s="4">
        <f t="shared" si="1"/>
        <v>723.6</v>
      </c>
      <c r="D4" s="4">
        <f t="shared" si="2"/>
        <v>868.32</v>
      </c>
      <c r="E4" s="5">
        <f t="shared" si="3"/>
        <v>7000000</v>
      </c>
      <c r="F4" s="78">
        <f t="shared" si="4"/>
        <v>11609</v>
      </c>
      <c r="G4" s="78">
        <f t="shared" si="5"/>
        <v>9674</v>
      </c>
      <c r="H4" s="78">
        <f t="shared" si="6"/>
        <v>8062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603</v>
      </c>
      <c r="R4" s="79">
        <v>7000000</v>
      </c>
      <c r="S4" s="2"/>
    </row>
    <row r="5" spans="1:19" x14ac:dyDescent="0.25">
      <c r="A5" s="4">
        <v>4</v>
      </c>
      <c r="B5" s="4">
        <f t="shared" si="0"/>
        <v>585</v>
      </c>
      <c r="C5" s="4">
        <f t="shared" si="1"/>
        <v>702</v>
      </c>
      <c r="D5" s="4">
        <f t="shared" si="2"/>
        <v>842.4</v>
      </c>
      <c r="E5" s="5">
        <f t="shared" si="3"/>
        <v>5350000</v>
      </c>
      <c r="F5" s="4">
        <f t="shared" si="4"/>
        <v>9145</v>
      </c>
      <c r="G5" s="4">
        <f t="shared" si="5"/>
        <v>7621</v>
      </c>
      <c r="H5" s="4">
        <f t="shared" si="6"/>
        <v>6351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585</v>
      </c>
      <c r="R5" s="2">
        <v>5350000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90</v>
      </c>
      <c r="G23" s="10">
        <v>533</v>
      </c>
    </row>
    <row r="24" spans="1:19" s="10" customFormat="1" x14ac:dyDescent="0.25">
      <c r="F24" s="73" t="s">
        <v>91</v>
      </c>
      <c r="G24" s="10">
        <v>91</v>
      </c>
    </row>
    <row r="25" spans="1:19" s="10" customFormat="1" x14ac:dyDescent="0.25">
      <c r="F25" s="74" t="s">
        <v>92</v>
      </c>
      <c r="G25" s="10">
        <f>SUM(G23:G24)</f>
        <v>624</v>
      </c>
    </row>
    <row r="26" spans="1:19" s="10" customFormat="1" x14ac:dyDescent="0.25">
      <c r="F26" s="57" t="s">
        <v>87</v>
      </c>
      <c r="G26" s="57">
        <v>483</v>
      </c>
    </row>
    <row r="27" spans="1:19" s="10" customFormat="1" x14ac:dyDescent="0.25">
      <c r="F27" s="57" t="s">
        <v>88</v>
      </c>
      <c r="G27" s="57">
        <v>77</v>
      </c>
    </row>
    <row r="28" spans="1:19" s="10" customFormat="1" x14ac:dyDescent="0.25">
      <c r="C28" s="72" t="s">
        <v>74</v>
      </c>
      <c r="D28" s="72" t="s">
        <v>86</v>
      </c>
      <c r="F28" s="57" t="s">
        <v>89</v>
      </c>
      <c r="G28" s="57">
        <f>SUM(G26:G27)</f>
        <v>560</v>
      </c>
    </row>
    <row r="29" spans="1:19" s="10" customFormat="1" x14ac:dyDescent="0.25">
      <c r="C29" s="72" t="s">
        <v>1</v>
      </c>
      <c r="D29" s="72">
        <v>3468315</v>
      </c>
      <c r="F29" s="57" t="s">
        <v>71</v>
      </c>
      <c r="G29" s="57">
        <v>672</v>
      </c>
      <c r="H29" s="10">
        <f>G29/G28</f>
        <v>1.2</v>
      </c>
    </row>
    <row r="30" spans="1:19" s="10" customFormat="1" x14ac:dyDescent="0.25">
      <c r="F30" s="57" t="s">
        <v>72</v>
      </c>
      <c r="G30" s="57">
        <v>10500</v>
      </c>
    </row>
    <row r="31" spans="1:19" s="10" customFormat="1" x14ac:dyDescent="0.25">
      <c r="C31" s="75" t="s">
        <v>84</v>
      </c>
      <c r="D31" s="75"/>
      <c r="F31" s="75" t="s">
        <v>73</v>
      </c>
      <c r="G31" s="75">
        <f>G28*G30</f>
        <v>5880000</v>
      </c>
      <c r="H31" s="10">
        <f>G31/D29</f>
        <v>1.6953477409058866</v>
      </c>
    </row>
    <row r="32" spans="1:19" s="10" customFormat="1" x14ac:dyDescent="0.25">
      <c r="C32" s="75" t="s">
        <v>76</v>
      </c>
      <c r="D32" s="75">
        <v>672</v>
      </c>
      <c r="F32" s="75" t="s">
        <v>24</v>
      </c>
      <c r="G32" s="75">
        <f>G31*90%</f>
        <v>5292000</v>
      </c>
    </row>
    <row r="33" spans="3:7" s="10" customFormat="1" x14ac:dyDescent="0.25">
      <c r="C33" s="75" t="s">
        <v>85</v>
      </c>
      <c r="D33" s="75">
        <v>7700</v>
      </c>
      <c r="F33" s="75" t="s">
        <v>25</v>
      </c>
      <c r="G33" s="75">
        <f>G31*80%</f>
        <v>4704000</v>
      </c>
    </row>
    <row r="34" spans="3:7" s="10" customFormat="1" x14ac:dyDescent="0.25">
      <c r="C34" s="75" t="s">
        <v>73</v>
      </c>
      <c r="D34" s="75">
        <f>D32*D33</f>
        <v>5174400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2024-03-27T10:34:51Z</dcterms:modified>
</cp:coreProperties>
</file>