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0" i="1" l="1"/>
  <c r="Q3" i="1"/>
  <c r="Q2" i="1"/>
  <c r="M19" i="1" l="1"/>
  <c r="N15" i="1"/>
  <c r="P3" i="1"/>
  <c r="C21" i="1" l="1"/>
  <c r="C22" i="1" s="1"/>
  <c r="C23" i="1" s="1"/>
  <c r="C20" i="1"/>
  <c r="G2" i="1" l="1"/>
  <c r="M8" i="1"/>
  <c r="M9" i="1" s="1"/>
  <c r="M6" i="1"/>
  <c r="M4" i="1"/>
  <c r="M3" i="1"/>
  <c r="M12" i="1" s="1"/>
  <c r="M10" i="1" l="1"/>
  <c r="M11" i="1" s="1"/>
  <c r="M13" i="1" s="1"/>
  <c r="M16" i="1" l="1"/>
  <c r="M17" i="1" l="1"/>
  <c r="M18" i="1"/>
  <c r="F16" i="1"/>
  <c r="D16" i="1"/>
  <c r="G11" i="1"/>
  <c r="D11" i="1"/>
  <c r="E11" i="1" s="1"/>
  <c r="B11" i="1"/>
  <c r="B7" i="1"/>
  <c r="A2" i="1" l="1"/>
</calcChain>
</file>

<file path=xl/sharedStrings.xml><?xml version="1.0" encoding="utf-8"?>
<sst xmlns="http://schemas.openxmlformats.org/spreadsheetml/2006/main" count="21" uniqueCount="20">
  <si>
    <t>Carpet</t>
  </si>
  <si>
    <t>Duct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</si>
  <si>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</si>
  <si>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</si>
  <si>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</si>
  <si>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</si>
  <si>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</si>
  <si>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</si>
  <si>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</si>
  <si>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</si>
  <si>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</si>
  <si>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</si>
  <si>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</si>
  <si>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</si>
  <si>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Value / RV</t>
  </si>
  <si>
    <t>RV</t>
  </si>
  <si>
    <t>DV</t>
  </si>
  <si>
    <t>IV</t>
  </si>
  <si>
    <t>Rental Value</t>
  </si>
  <si>
    <t>19.002507, 72.849386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</si>
</sst>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  <font>
      <b/>
      <sz val="10"/>
      <color rgb="FF20212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43" fontId="0" fillId="0" borderId="0" xfId="1" applyFont="1"/>
    <xf numFmtId="0" fontId="3" fillId="0" borderId="1" xfId="0" applyFont="1" applyBorder="1"/>
    <xf numFmtId="43" fontId="4" fillId="0" borderId="1" xfId="1" applyFont="1" applyFill="1" applyBorder="1"/>
    <xf numFmtId="0" fontId="3" fillId="0" borderId="1" xfId="0" applyFont="1" applyBorder="1" applyAlignment="1">
      <alignment wrapText="1"/>
    </xf>
    <xf numFmtId="0" fontId="4" fillId="0" borderId="1" xfId="0" applyFont="1" applyBorder="1"/>
    <xf numFmtId="10" fontId="4" fillId="0" borderId="1" xfId="0" applyNumberFormat="1" applyFont="1" applyBorder="1"/>
    <xf numFmtId="0" fontId="3" fillId="2" borderId="1" xfId="0" applyFont="1" applyFill="1" applyBorder="1"/>
    <xf numFmtId="0" fontId="4" fillId="2" borderId="1" xfId="0" applyFont="1" applyFill="1" applyBorder="1"/>
    <xf numFmtId="0" fontId="3" fillId="0" borderId="1" xfId="0" applyFont="1" applyFill="1" applyBorder="1"/>
    <xf numFmtId="43" fontId="4" fillId="0" borderId="1" xfId="0" applyNumberFormat="1" applyFont="1" applyFill="1" applyBorder="1"/>
    <xf numFmtId="0" fontId="4" fillId="0" borderId="1" xfId="0" applyFont="1" applyFill="1" applyBorder="1"/>
    <xf numFmtId="0" fontId="5" fillId="0" borderId="0" xfId="0" applyFont="1" applyAlignment="1">
      <alignment horizontal="left" vertical="center" wrapText="1"/>
    </xf>
    <xf numFmtId="0" fontId="2" fillId="0" borderId="0" xfId="0" applyFont="1"/>
    <xf numFmtId="43" fontId="0" fillId="0" borderId="0" xfId="0" applyNumberFormat="1"/>
    <xf numFmtId="164" fontId="4" fillId="2" borderId="1" xfId="0" applyNumberFormat="1" applyFont="1" applyFill="1" applyBorder="1"/>
    <xf numFmtId="164" fontId="4" fillId="0" borderId="1" xfId="0" applyNumberFormat="1" applyFont="1" applyFill="1" applyBorder="1"/>
    <xf numFmtId="164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516209</xdr:colOff>
      <xdr:row>38</xdr:row>
      <xdr:rowOff>67695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17809" cy="7306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21</xdr:col>
      <xdr:colOff>506571</xdr:colOff>
      <xdr:row>78</xdr:row>
      <xdr:rowOff>181997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91500"/>
          <a:ext cx="12508071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22</xdr:col>
      <xdr:colOff>1755</xdr:colOff>
      <xdr:row>125</xdr:row>
      <xdr:rowOff>77221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573500"/>
          <a:ext cx="12574755" cy="7316221"/>
        </a:xfrm>
        <a:prstGeom prst="rect">
          <a:avLst/>
        </a:prstGeom>
      </xdr:spPr>
    </xdr:pic>
    <xdr:clientData/>
  </xdr:twoCellAnchor>
  <xdr:twoCellAnchor editAs="oneCell">
    <xdr:from>
      <xdr:col>80</xdr:col>
      <xdr:colOff>0</xdr:colOff>
      <xdr:row>58</xdr:row>
      <xdr:rowOff>0</xdr:rowOff>
    </xdr:from>
    <xdr:to>
      <xdr:col>101</xdr:col>
      <xdr:colOff>525623</xdr:colOff>
      <xdr:row>93</xdr:row>
      <xdr:rowOff>96194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20000" y="11525250"/>
          <a:ext cx="12527123" cy="6763694"/>
        </a:xfrm>
        <a:prstGeom prst="rect">
          <a:avLst/>
        </a:prstGeom>
      </xdr:spPr>
    </xdr:pic>
    <xdr:clientData/>
  </xdr:twoCellAnchor>
  <xdr:twoCellAnchor editAs="oneCell">
    <xdr:from>
      <xdr:col>79</xdr:col>
      <xdr:colOff>0</xdr:colOff>
      <xdr:row>105</xdr:row>
      <xdr:rowOff>0</xdr:rowOff>
    </xdr:from>
    <xdr:to>
      <xdr:col>99</xdr:col>
      <xdr:colOff>439806</xdr:colOff>
      <xdr:row>140</xdr:row>
      <xdr:rowOff>134299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148500" y="20478750"/>
          <a:ext cx="11869806" cy="6801799"/>
        </a:xfrm>
        <a:prstGeom prst="rect">
          <a:avLst/>
        </a:prstGeom>
      </xdr:spPr>
    </xdr:pic>
    <xdr:clientData/>
  </xdr:twoCellAnchor>
  <xdr:twoCellAnchor editAs="oneCell">
    <xdr:from>
      <xdr:col>83</xdr:col>
      <xdr:colOff>0</xdr:colOff>
      <xdr:row>154</xdr:row>
      <xdr:rowOff>0</xdr:rowOff>
    </xdr:from>
    <xdr:to>
      <xdr:col>101</xdr:col>
      <xdr:colOff>191962</xdr:colOff>
      <xdr:row>176</xdr:row>
      <xdr:rowOff>57743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434500" y="29813250"/>
          <a:ext cx="10478962" cy="4248743"/>
        </a:xfrm>
        <a:prstGeom prst="rect">
          <a:avLst/>
        </a:prstGeom>
      </xdr:spPr>
    </xdr:pic>
    <xdr:clientData/>
  </xdr:twoCellAnchor>
  <xdr:twoCellAnchor editAs="oneCell">
    <xdr:from>
      <xdr:col>135</xdr:col>
      <xdr:colOff>0</xdr:colOff>
      <xdr:row>2</xdr:row>
      <xdr:rowOff>0</xdr:rowOff>
    </xdr:from>
    <xdr:to>
      <xdr:col>156</xdr:col>
      <xdr:colOff>487518</xdr:colOff>
      <xdr:row>40</xdr:row>
      <xdr:rowOff>124853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7152500" y="381000"/>
          <a:ext cx="12489018" cy="7363853"/>
        </a:xfrm>
        <a:prstGeom prst="rect">
          <a:avLst/>
        </a:prstGeom>
      </xdr:spPr>
    </xdr:pic>
    <xdr:clientData/>
  </xdr:twoCellAnchor>
  <xdr:twoCellAnchor editAs="oneCell">
    <xdr:from>
      <xdr:col>137</xdr:col>
      <xdr:colOff>0</xdr:colOff>
      <xdr:row>47</xdr:row>
      <xdr:rowOff>0</xdr:rowOff>
    </xdr:from>
    <xdr:to>
      <xdr:col>159</xdr:col>
      <xdr:colOff>97018</xdr:colOff>
      <xdr:row>85</xdr:row>
      <xdr:rowOff>86747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295500" y="9429750"/>
          <a:ext cx="12670018" cy="7325747"/>
        </a:xfrm>
        <a:prstGeom prst="rect">
          <a:avLst/>
        </a:prstGeom>
      </xdr:spPr>
    </xdr:pic>
    <xdr:clientData/>
  </xdr:twoCellAnchor>
  <xdr:twoCellAnchor editAs="oneCell">
    <xdr:from>
      <xdr:col>137</xdr:col>
      <xdr:colOff>0</xdr:colOff>
      <xdr:row>96</xdr:row>
      <xdr:rowOff>0</xdr:rowOff>
    </xdr:from>
    <xdr:to>
      <xdr:col>159</xdr:col>
      <xdr:colOff>401861</xdr:colOff>
      <xdr:row>133</xdr:row>
      <xdr:rowOff>124826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8295500" y="18764250"/>
          <a:ext cx="12974861" cy="7173326"/>
        </a:xfrm>
        <a:prstGeom prst="rect">
          <a:avLst/>
        </a:prstGeom>
      </xdr:spPr>
    </xdr:pic>
    <xdr:clientData/>
  </xdr:twoCellAnchor>
  <xdr:twoCellAnchor editAs="oneCell">
    <xdr:from>
      <xdr:col>136</xdr:col>
      <xdr:colOff>0</xdr:colOff>
      <xdr:row>143</xdr:row>
      <xdr:rowOff>0</xdr:rowOff>
    </xdr:from>
    <xdr:to>
      <xdr:col>161</xdr:col>
      <xdr:colOff>525942</xdr:colOff>
      <xdr:row>181</xdr:row>
      <xdr:rowOff>124853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7724000" y="27717750"/>
          <a:ext cx="14813442" cy="7363853"/>
        </a:xfrm>
        <a:prstGeom prst="rect">
          <a:avLst/>
        </a:prstGeom>
      </xdr:spPr>
    </xdr:pic>
    <xdr:clientData/>
  </xdr:twoCellAnchor>
  <xdr:twoCellAnchor editAs="oneCell">
    <xdr:from>
      <xdr:col>134</xdr:col>
      <xdr:colOff>0</xdr:colOff>
      <xdr:row>194</xdr:row>
      <xdr:rowOff>0</xdr:rowOff>
    </xdr:from>
    <xdr:to>
      <xdr:col>158</xdr:col>
      <xdr:colOff>354389</xdr:colOff>
      <xdr:row>232</xdr:row>
      <xdr:rowOff>124853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6581000" y="37433250"/>
          <a:ext cx="14070389" cy="7363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tabSelected="1" workbookViewId="0">
      <selection activeCell="O10" sqref="O10"/>
    </sheetView>
  </sheetViews>
  <sheetFormatPr defaultRowHeight="15" x14ac:dyDescent="0.25"/>
  <cols>
    <col min="7" max="7" width="14.28515625" bestFit="1" customWidth="1"/>
    <col min="12" max="12" width="19.5703125" bestFit="1" customWidth="1"/>
    <col min="13" max="13" width="13.7109375" bestFit="1" customWidth="1"/>
    <col min="14" max="15" width="10" bestFit="1" customWidth="1"/>
    <col min="17" max="17" width="10" bestFit="1" customWidth="1"/>
  </cols>
  <sheetData>
    <row r="1" spans="1:17" ht="16.5" x14ac:dyDescent="0.3">
      <c r="A1">
        <v>75.61</v>
      </c>
      <c r="G1">
        <v>75.61</v>
      </c>
      <c r="L1" s="2" t="s">
        <v>2</v>
      </c>
      <c r="M1" s="3">
        <v>37000</v>
      </c>
      <c r="P1">
        <v>2024</v>
      </c>
      <c r="Q1">
        <v>30250</v>
      </c>
    </row>
    <row r="2" spans="1:17" ht="82.5" x14ac:dyDescent="0.3">
      <c r="A2">
        <f>A1*10.764</f>
        <v>813.86604</v>
      </c>
      <c r="G2">
        <f>G1*10.764</f>
        <v>813.86604</v>
      </c>
      <c r="L2" s="4" t="s">
        <v>3</v>
      </c>
      <c r="M2" s="3">
        <v>3000</v>
      </c>
      <c r="P2">
        <v>2016</v>
      </c>
      <c r="Q2">
        <f>Q1/100*115</f>
        <v>34787.5</v>
      </c>
    </row>
    <row r="3" spans="1:17" ht="16.5" x14ac:dyDescent="0.3">
      <c r="L3" s="2" t="s">
        <v>4</v>
      </c>
      <c r="M3" s="3">
        <f>M1-M2</f>
        <v>34000</v>
      </c>
      <c r="P3">
        <f>P1-P2</f>
        <v>8</v>
      </c>
      <c r="Q3">
        <f>Q2/10.764</f>
        <v>3231.8376068376069</v>
      </c>
    </row>
    <row r="4" spans="1:17" ht="16.5" x14ac:dyDescent="0.3">
      <c r="L4" s="2" t="s">
        <v>5</v>
      </c>
      <c r="M4" s="3">
        <f>M2*1</f>
        <v>3000</v>
      </c>
    </row>
    <row r="5" spans="1:17" ht="16.5" x14ac:dyDescent="0.3">
      <c r="A5" t="s">
        <v>0</v>
      </c>
      <c r="B5">
        <v>678</v>
      </c>
      <c r="D5">
        <v>35000</v>
      </c>
      <c r="L5" s="2" t="s">
        <v>6</v>
      </c>
      <c r="M5" s="5">
        <v>8</v>
      </c>
    </row>
    <row r="6" spans="1:17" ht="16.5" x14ac:dyDescent="0.3">
      <c r="A6" t="s">
        <v>1</v>
      </c>
      <c r="B6">
        <v>287</v>
      </c>
      <c r="L6" s="2" t="s">
        <v>7</v>
      </c>
      <c r="M6" s="5">
        <f>M7-M5</f>
        <v>52</v>
      </c>
    </row>
    <row r="7" spans="1:17" ht="16.5" x14ac:dyDescent="0.3">
      <c r="B7">
        <f>SUM(B5:B6)</f>
        <v>965</v>
      </c>
      <c r="D7">
        <v>965</v>
      </c>
      <c r="L7" s="2" t="s">
        <v>8</v>
      </c>
      <c r="M7" s="5">
        <v>60</v>
      </c>
    </row>
    <row r="8" spans="1:17" ht="33" x14ac:dyDescent="0.3">
      <c r="B8" s="13">
        <v>2020</v>
      </c>
      <c r="L8" s="4" t="s">
        <v>9</v>
      </c>
      <c r="M8" s="5">
        <f>90*M5/M7</f>
        <v>12</v>
      </c>
    </row>
    <row r="9" spans="1:17" ht="16.5" x14ac:dyDescent="0.3">
      <c r="B9" s="13">
        <v>35000</v>
      </c>
      <c r="D9">
        <v>37500</v>
      </c>
      <c r="G9">
        <v>965</v>
      </c>
      <c r="L9" s="2"/>
      <c r="M9" s="6">
        <f>M8%</f>
        <v>0.12</v>
      </c>
    </row>
    <row r="10" spans="1:17" ht="16.5" x14ac:dyDescent="0.3">
      <c r="B10" s="13"/>
      <c r="G10" s="1">
        <v>38000</v>
      </c>
      <c r="L10" s="2" t="s">
        <v>10</v>
      </c>
      <c r="M10" s="3">
        <f>M4*M9</f>
        <v>360</v>
      </c>
    </row>
    <row r="11" spans="1:17" ht="16.5" x14ac:dyDescent="0.3">
      <c r="B11" s="13">
        <f>B9*B7</f>
        <v>33775000</v>
      </c>
      <c r="D11">
        <f>D9*D7</f>
        <v>36187500</v>
      </c>
      <c r="E11">
        <f>D11*75%</f>
        <v>27140625</v>
      </c>
      <c r="G11" s="1">
        <f>G10*G9</f>
        <v>36670000</v>
      </c>
      <c r="L11" s="2" t="s">
        <v>11</v>
      </c>
      <c r="M11" s="3">
        <f>M4-M10</f>
        <v>2640</v>
      </c>
    </row>
    <row r="12" spans="1:17" ht="16.5" x14ac:dyDescent="0.3">
      <c r="L12" s="2" t="s">
        <v>4</v>
      </c>
      <c r="M12" s="3">
        <f>M3</f>
        <v>34000</v>
      </c>
    </row>
    <row r="13" spans="1:17" ht="16.5" x14ac:dyDescent="0.3">
      <c r="L13" s="2" t="s">
        <v>12</v>
      </c>
      <c r="M13" s="3">
        <f>M12+M11</f>
        <v>36640</v>
      </c>
      <c r="N13" s="14"/>
      <c r="O13" s="14"/>
    </row>
    <row r="14" spans="1:17" ht="16.5" x14ac:dyDescent="0.3">
      <c r="D14">
        <v>36500000</v>
      </c>
      <c r="F14">
        <v>965</v>
      </c>
      <c r="L14" s="2"/>
      <c r="M14" s="5"/>
    </row>
    <row r="15" spans="1:17" ht="16.5" x14ac:dyDescent="0.3">
      <c r="D15">
        <v>965</v>
      </c>
      <c r="F15">
        <v>37000</v>
      </c>
      <c r="L15" s="7" t="s">
        <v>13</v>
      </c>
      <c r="M15" s="8">
        <v>965</v>
      </c>
      <c r="N15">
        <f>M15*1.2</f>
        <v>1158</v>
      </c>
    </row>
    <row r="16" spans="1:17" ht="16.5" x14ac:dyDescent="0.3">
      <c r="D16">
        <f>D14/D15</f>
        <v>37823.834196891192</v>
      </c>
      <c r="F16">
        <f>F15*F14</f>
        <v>35705000</v>
      </c>
      <c r="L16" s="7" t="s">
        <v>14</v>
      </c>
      <c r="M16" s="15">
        <f>M13*M15</f>
        <v>35357600</v>
      </c>
      <c r="N16" s="14"/>
      <c r="Q16" s="17"/>
    </row>
    <row r="17" spans="2:13" ht="16.5" x14ac:dyDescent="0.3">
      <c r="L17" s="9" t="s">
        <v>15</v>
      </c>
      <c r="M17" s="16">
        <f>M16*90%</f>
        <v>31821840</v>
      </c>
    </row>
    <row r="18" spans="2:13" ht="16.5" x14ac:dyDescent="0.3">
      <c r="L18" s="9" t="s">
        <v>16</v>
      </c>
      <c r="M18" s="16">
        <f>M16*80%</f>
        <v>28286080</v>
      </c>
    </row>
    <row r="19" spans="2:13" ht="16.5" x14ac:dyDescent="0.3">
      <c r="B19">
        <v>20</v>
      </c>
      <c r="C19">
        <v>35000</v>
      </c>
      <c r="L19" s="9" t="s">
        <v>17</v>
      </c>
      <c r="M19" s="10">
        <f>N15*M2</f>
        <v>3474000</v>
      </c>
    </row>
    <row r="20" spans="2:13" ht="16.5" x14ac:dyDescent="0.3">
      <c r="B20">
        <v>21</v>
      </c>
      <c r="C20">
        <f>C19/100*105</f>
        <v>36750</v>
      </c>
      <c r="L20" s="11" t="s">
        <v>18</v>
      </c>
      <c r="M20" s="10">
        <f>M16*0.03/12</f>
        <v>88394</v>
      </c>
    </row>
    <row r="21" spans="2:13" x14ac:dyDescent="0.25">
      <c r="B21">
        <v>22</v>
      </c>
      <c r="C21">
        <f t="shared" ref="C21:C23" si="0">C20/100*105</f>
        <v>38587.5</v>
      </c>
    </row>
    <row r="22" spans="2:13" x14ac:dyDescent="0.25">
      <c r="B22">
        <v>23</v>
      </c>
      <c r="C22">
        <f t="shared" si="0"/>
        <v>40516.875</v>
      </c>
    </row>
    <row r="23" spans="2:13" x14ac:dyDescent="0.25">
      <c r="B23">
        <v>24</v>
      </c>
      <c r="C23">
        <f t="shared" si="0"/>
        <v>42542.71875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H47"/>
  <sheetViews>
    <sheetView topLeftCell="BI21" zoomScale="55" zoomScaleNormal="55" workbookViewId="0">
      <selection activeCell="CH47" sqref="CH47"/>
    </sheetView>
  </sheetViews>
  <sheetFormatPr defaultRowHeight="15" x14ac:dyDescent="0.25"/>
  <sheetData>
    <row r="47" spans="86:86" ht="51" x14ac:dyDescent="0.25">
      <c r="CH47" s="12" t="s">
        <v>19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2024-03-18T11:12:23Z</dcterms:modified>
</cp:coreProperties>
</file>